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kovert.sharepoint.com/sites/MPAAglomeracjaJeleniogrska/Shared Documents/General/PRODUKTY/ETAP I/I ODDANIE/MACIERZE/MACIERZE_DO_DALSZEJ_PRACY/"/>
    </mc:Choice>
  </mc:AlternateContent>
  <xr:revisionPtr revIDLastSave="143" documentId="13_ncr:1_{9903003B-D8FD-4CFC-92F0-E83B1660026A}" xr6:coauthVersionLast="47" xr6:coauthVersionMax="47" xr10:uidLastSave="{24025003-D780-4B65-B415-16F869E77FA1}"/>
  <bookViews>
    <workbookView xWindow="28680" yWindow="240" windowWidth="25440" windowHeight="15390" xr2:uid="{3F06503C-05D9-41BB-AF9E-11465CEAC2E5}"/>
  </bookViews>
  <sheets>
    <sheet name="KONCENTRACJA ZANIECZYSZCZEŃ POW" sheetId="14" r:id="rId1"/>
    <sheet name="FALE UPAŁÓW" sheetId="1" r:id="rId2"/>
    <sheet name="DNI GORĄCE" sheetId="8" r:id="rId3"/>
    <sheet name="BURZE I SILNE WIATRY" sheetId="4" r:id="rId4"/>
    <sheet name="SUSZE" sheetId="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6" l="1"/>
  <c r="T3" i="6" s="1"/>
  <c r="S4" i="6"/>
  <c r="T4" i="6" s="1"/>
  <c r="S5" i="6"/>
  <c r="T5" i="6" s="1"/>
  <c r="S6" i="6"/>
  <c r="T6" i="6" s="1"/>
  <c r="S7" i="6"/>
  <c r="T7" i="6" s="1"/>
  <c r="S8" i="6"/>
  <c r="T8" i="6" s="1"/>
  <c r="S9" i="6"/>
  <c r="T9" i="6" s="1"/>
  <c r="S10" i="6"/>
  <c r="T10" i="6" s="1"/>
  <c r="S11" i="6"/>
  <c r="T11" i="6" s="1"/>
  <c r="S12" i="6"/>
  <c r="T12" i="6" s="1"/>
  <c r="S13" i="6"/>
  <c r="T13" i="6" s="1"/>
  <c r="S14" i="6"/>
  <c r="T14" i="6" s="1"/>
  <c r="S15" i="6"/>
  <c r="T15" i="6" s="1"/>
  <c r="S16" i="6"/>
  <c r="T16" i="6" s="1"/>
  <c r="S17" i="6"/>
  <c r="T17" i="6" s="1"/>
  <c r="S18" i="6"/>
  <c r="T18" i="6" s="1"/>
  <c r="S19" i="6"/>
  <c r="T19" i="6" s="1"/>
  <c r="S20" i="6"/>
  <c r="T20" i="6" s="1"/>
  <c r="S21" i="6"/>
  <c r="T21" i="6" s="1"/>
  <c r="S22" i="6"/>
  <c r="T22" i="6" s="1"/>
  <c r="S23" i="6"/>
  <c r="T23" i="6" s="1"/>
  <c r="S24" i="6"/>
  <c r="T24" i="6" s="1"/>
  <c r="S25" i="6"/>
  <c r="T25" i="6" s="1"/>
  <c r="S26" i="6"/>
  <c r="T26" i="6" s="1"/>
  <c r="S27" i="6"/>
  <c r="T27" i="6" s="1"/>
  <c r="S2" i="6"/>
  <c r="T2" i="6" s="1"/>
  <c r="R7" i="4"/>
  <c r="R15" i="4"/>
  <c r="R23" i="4"/>
  <c r="Q3" i="4"/>
  <c r="R3" i="4" s="1"/>
  <c r="Q4" i="4"/>
  <c r="R4" i="4" s="1"/>
  <c r="Q5" i="4"/>
  <c r="R5" i="4" s="1"/>
  <c r="Q6" i="4"/>
  <c r="R6" i="4" s="1"/>
  <c r="Q7" i="4"/>
  <c r="Q8" i="4"/>
  <c r="R8" i="4" s="1"/>
  <c r="Q9" i="4"/>
  <c r="R9" i="4" s="1"/>
  <c r="Q10" i="4"/>
  <c r="R10" i="4" s="1"/>
  <c r="Q11" i="4"/>
  <c r="R11" i="4" s="1"/>
  <c r="Q12" i="4"/>
  <c r="R12" i="4" s="1"/>
  <c r="Q13" i="4"/>
  <c r="R13" i="4" s="1"/>
  <c r="Q14" i="4"/>
  <c r="R14" i="4" s="1"/>
  <c r="Q15" i="4"/>
  <c r="Q16" i="4"/>
  <c r="R16" i="4" s="1"/>
  <c r="Q17" i="4"/>
  <c r="R17" i="4" s="1"/>
  <c r="Q18" i="4"/>
  <c r="R18" i="4" s="1"/>
  <c r="Q19" i="4"/>
  <c r="R19" i="4" s="1"/>
  <c r="Q20" i="4"/>
  <c r="R20" i="4" s="1"/>
  <c r="Q21" i="4"/>
  <c r="R21" i="4" s="1"/>
  <c r="Q22" i="4"/>
  <c r="R22" i="4" s="1"/>
  <c r="Q23" i="4"/>
  <c r="Q24" i="4"/>
  <c r="R24" i="4" s="1"/>
  <c r="Q25" i="4"/>
  <c r="R25" i="4" s="1"/>
  <c r="Q26" i="4"/>
  <c r="R26" i="4" s="1"/>
  <c r="Q27" i="4"/>
  <c r="R27" i="4" s="1"/>
  <c r="X4" i="8"/>
  <c r="X5" i="8"/>
  <c r="X8" i="8"/>
  <c r="X9" i="8"/>
  <c r="X10" i="8"/>
  <c r="X12" i="8"/>
  <c r="X13" i="8"/>
  <c r="X14" i="8"/>
  <c r="X16" i="8"/>
  <c r="X17" i="8"/>
  <c r="X18" i="8"/>
  <c r="X20" i="8"/>
  <c r="X21" i="8"/>
  <c r="X22" i="8"/>
  <c r="X24" i="8"/>
  <c r="X25" i="8"/>
  <c r="X26" i="8"/>
  <c r="W3" i="8"/>
  <c r="X3" i="8" s="1"/>
  <c r="W4" i="8"/>
  <c r="W5" i="8"/>
  <c r="W6" i="8"/>
  <c r="X6" i="8" s="1"/>
  <c r="W7" i="8"/>
  <c r="X7" i="8" s="1"/>
  <c r="W8" i="8"/>
  <c r="W9" i="8"/>
  <c r="W10" i="8"/>
  <c r="W11" i="8"/>
  <c r="X11" i="8" s="1"/>
  <c r="W12" i="8"/>
  <c r="W13" i="8"/>
  <c r="W14" i="8"/>
  <c r="W15" i="8"/>
  <c r="X15" i="8" s="1"/>
  <c r="W16" i="8"/>
  <c r="W17" i="8"/>
  <c r="W18" i="8"/>
  <c r="W19" i="8"/>
  <c r="X19" i="8" s="1"/>
  <c r="W20" i="8"/>
  <c r="W21" i="8"/>
  <c r="W22" i="8"/>
  <c r="W23" i="8"/>
  <c r="X23" i="8" s="1"/>
  <c r="W24" i="8"/>
  <c r="W25" i="8"/>
  <c r="W26" i="8"/>
  <c r="W27" i="8"/>
  <c r="X27" i="8" s="1"/>
  <c r="X4" i="14"/>
  <c r="X6" i="14"/>
  <c r="X8" i="14"/>
  <c r="X10" i="14"/>
  <c r="X12" i="14"/>
  <c r="X14" i="14"/>
  <c r="X16" i="14"/>
  <c r="X18" i="14"/>
  <c r="X20" i="14"/>
  <c r="X22" i="14"/>
  <c r="X24" i="14"/>
  <c r="X26" i="14"/>
  <c r="W3" i="14"/>
  <c r="X3" i="14" s="1"/>
  <c r="W4" i="14"/>
  <c r="W5" i="14"/>
  <c r="X5" i="14" s="1"/>
  <c r="W6" i="14"/>
  <c r="W7" i="14"/>
  <c r="X7" i="14" s="1"/>
  <c r="W8" i="14"/>
  <c r="W9" i="14"/>
  <c r="X9" i="14" s="1"/>
  <c r="W10" i="14"/>
  <c r="W11" i="14"/>
  <c r="X11" i="14" s="1"/>
  <c r="W12" i="14"/>
  <c r="W13" i="14"/>
  <c r="X13" i="14" s="1"/>
  <c r="W14" i="14"/>
  <c r="W15" i="14"/>
  <c r="X15" i="14" s="1"/>
  <c r="W16" i="14"/>
  <c r="W17" i="14"/>
  <c r="X17" i="14" s="1"/>
  <c r="W18" i="14"/>
  <c r="W19" i="14"/>
  <c r="X19" i="14" s="1"/>
  <c r="W20" i="14"/>
  <c r="W21" i="14"/>
  <c r="X21" i="14" s="1"/>
  <c r="W22" i="14"/>
  <c r="W23" i="14"/>
  <c r="X23" i="14" s="1"/>
  <c r="W24" i="14"/>
  <c r="W25" i="14"/>
  <c r="X25" i="14" s="1"/>
  <c r="W26" i="14"/>
  <c r="W27" i="14"/>
  <c r="X27" i="14" s="1"/>
  <c r="X6" i="1"/>
  <c r="X8" i="1"/>
  <c r="X14" i="1"/>
  <c r="X16" i="1"/>
  <c r="X22" i="1"/>
  <c r="X24" i="1"/>
  <c r="W3" i="1"/>
  <c r="X3" i="1" s="1"/>
  <c r="W4" i="1"/>
  <c r="X4" i="1" s="1"/>
  <c r="W5" i="1"/>
  <c r="X5" i="1" s="1"/>
  <c r="W6" i="1"/>
  <c r="W7" i="1"/>
  <c r="X7" i="1" s="1"/>
  <c r="W8" i="1"/>
  <c r="W9" i="1"/>
  <c r="X9" i="1" s="1"/>
  <c r="W10" i="1"/>
  <c r="X10" i="1" s="1"/>
  <c r="W11" i="1"/>
  <c r="X11" i="1" s="1"/>
  <c r="W12" i="1"/>
  <c r="X12" i="1" s="1"/>
  <c r="W13" i="1"/>
  <c r="X13" i="1" s="1"/>
  <c r="W14" i="1"/>
  <c r="W15" i="1"/>
  <c r="X15" i="1" s="1"/>
  <c r="W16" i="1"/>
  <c r="W17" i="1"/>
  <c r="X17" i="1" s="1"/>
  <c r="W18" i="1"/>
  <c r="X18" i="1" s="1"/>
  <c r="W19" i="1"/>
  <c r="X19" i="1" s="1"/>
  <c r="W20" i="1"/>
  <c r="X20" i="1" s="1"/>
  <c r="W21" i="1"/>
  <c r="X21" i="1" s="1"/>
  <c r="W22" i="1"/>
  <c r="W23" i="1"/>
  <c r="X23" i="1" s="1"/>
  <c r="W24" i="1"/>
  <c r="W25" i="1"/>
  <c r="X25" i="1" s="1"/>
  <c r="W26" i="1"/>
  <c r="X26" i="1" s="1"/>
  <c r="W27" i="1"/>
  <c r="X27" i="1" s="1"/>
  <c r="W2" i="8"/>
  <c r="X2" i="8" s="1"/>
  <c r="W2" i="1"/>
  <c r="X2" i="1" s="1"/>
  <c r="W2" i="14"/>
  <c r="X2" i="14" s="1"/>
  <c r="Q2" i="4"/>
  <c r="R2" i="4" s="1"/>
  <c r="L27" i="14"/>
  <c r="J27" i="14"/>
  <c r="H27" i="14"/>
  <c r="E27" i="14"/>
  <c r="F27" i="14" s="1"/>
  <c r="L26" i="14"/>
  <c r="J26" i="14"/>
  <c r="H26" i="14"/>
  <c r="E26" i="14"/>
  <c r="F26" i="14" s="1"/>
  <c r="L25" i="14"/>
  <c r="J25" i="14"/>
  <c r="H25" i="14"/>
  <c r="E25" i="14"/>
  <c r="F25" i="14" s="1"/>
  <c r="L24" i="14"/>
  <c r="J24" i="14"/>
  <c r="H24" i="14"/>
  <c r="E24" i="14"/>
  <c r="F24" i="14" s="1"/>
  <c r="L23" i="14"/>
  <c r="J23" i="14"/>
  <c r="H23" i="14"/>
  <c r="E23" i="14"/>
  <c r="F23" i="14" s="1"/>
  <c r="L22" i="14"/>
  <c r="J22" i="14"/>
  <c r="H22" i="14"/>
  <c r="E22" i="14"/>
  <c r="F22" i="14" s="1"/>
  <c r="L21" i="14"/>
  <c r="J21" i="14"/>
  <c r="H21" i="14"/>
  <c r="E21" i="14"/>
  <c r="F21" i="14" s="1"/>
  <c r="L20" i="14"/>
  <c r="J20" i="14"/>
  <c r="H20" i="14"/>
  <c r="E20" i="14"/>
  <c r="F20" i="14" s="1"/>
  <c r="L19" i="14"/>
  <c r="J19" i="14"/>
  <c r="H19" i="14"/>
  <c r="E19" i="14"/>
  <c r="F19" i="14" s="1"/>
  <c r="L18" i="14"/>
  <c r="J18" i="14"/>
  <c r="H18" i="14"/>
  <c r="E18" i="14"/>
  <c r="F18" i="14" s="1"/>
  <c r="L17" i="14"/>
  <c r="J17" i="14"/>
  <c r="H17" i="14"/>
  <c r="E17" i="14"/>
  <c r="F17" i="14" s="1"/>
  <c r="L16" i="14"/>
  <c r="J16" i="14"/>
  <c r="H16" i="14"/>
  <c r="E16" i="14"/>
  <c r="F16" i="14" s="1"/>
  <c r="L15" i="14"/>
  <c r="J15" i="14"/>
  <c r="H15" i="14"/>
  <c r="E15" i="14"/>
  <c r="F15" i="14" s="1"/>
  <c r="L14" i="14"/>
  <c r="J14" i="14"/>
  <c r="H14" i="14"/>
  <c r="E14" i="14"/>
  <c r="F14" i="14" s="1"/>
  <c r="L13" i="14"/>
  <c r="J13" i="14"/>
  <c r="H13" i="14"/>
  <c r="E13" i="14"/>
  <c r="F13" i="14" s="1"/>
  <c r="L12" i="14"/>
  <c r="J12" i="14"/>
  <c r="H12" i="14"/>
  <c r="E12" i="14"/>
  <c r="F12" i="14" s="1"/>
  <c r="L11" i="14"/>
  <c r="J11" i="14"/>
  <c r="H11" i="14"/>
  <c r="E11" i="14"/>
  <c r="F11" i="14" s="1"/>
  <c r="L10" i="14"/>
  <c r="J10" i="14"/>
  <c r="H10" i="14"/>
  <c r="E10" i="14"/>
  <c r="F10" i="14" s="1"/>
  <c r="L9" i="14"/>
  <c r="J9" i="14"/>
  <c r="H9" i="14"/>
  <c r="E9" i="14"/>
  <c r="F9" i="14" s="1"/>
  <c r="L8" i="14"/>
  <c r="J8" i="14"/>
  <c r="H8" i="14"/>
  <c r="E8" i="14"/>
  <c r="F8" i="14" s="1"/>
  <c r="L7" i="14"/>
  <c r="J7" i="14"/>
  <c r="H7" i="14"/>
  <c r="E7" i="14"/>
  <c r="F7" i="14" s="1"/>
  <c r="L6" i="14"/>
  <c r="J6" i="14"/>
  <c r="H6" i="14"/>
  <c r="E6" i="14"/>
  <c r="F6" i="14" s="1"/>
  <c r="L5" i="14"/>
  <c r="J5" i="14"/>
  <c r="H5" i="14"/>
  <c r="E5" i="14"/>
  <c r="F5" i="14" s="1"/>
  <c r="L4" i="14"/>
  <c r="J4" i="14"/>
  <c r="H4" i="14"/>
  <c r="E4" i="14"/>
  <c r="F4" i="14" s="1"/>
  <c r="L3" i="14"/>
  <c r="J3" i="14"/>
  <c r="H3" i="14"/>
  <c r="E3" i="14"/>
  <c r="F3" i="14" s="1"/>
  <c r="L2" i="14"/>
  <c r="J2" i="14"/>
  <c r="H2" i="14"/>
  <c r="E2" i="14"/>
  <c r="F2" i="14" s="1"/>
  <c r="M5" i="14" l="1"/>
  <c r="N5" i="14" s="1"/>
  <c r="P5" i="14" s="1"/>
  <c r="Q5" i="14" s="1"/>
  <c r="S5" i="14" s="1"/>
  <c r="T5" i="14" s="1"/>
  <c r="M2" i="14"/>
  <c r="N2" i="14" s="1"/>
  <c r="P2" i="14" s="1"/>
  <c r="Q2" i="14" s="1"/>
  <c r="S2" i="14" s="1"/>
  <c r="T2" i="14" s="1"/>
  <c r="M6" i="14"/>
  <c r="N6" i="14" s="1"/>
  <c r="P6" i="14" s="1"/>
  <c r="Q6" i="14" s="1"/>
  <c r="T6" i="14" s="1"/>
  <c r="M13" i="14"/>
  <c r="N13" i="14" s="1"/>
  <c r="P13" i="14" s="1"/>
  <c r="Q13" i="14" s="1"/>
  <c r="S13" i="14" s="1"/>
  <c r="T13" i="14" s="1"/>
  <c r="M3" i="14"/>
  <c r="N3" i="14" s="1"/>
  <c r="P3" i="14" s="1"/>
  <c r="Q3" i="14" s="1"/>
  <c r="S3" i="14" s="1"/>
  <c r="T3" i="14" s="1"/>
  <c r="M4" i="14"/>
  <c r="N4" i="14" s="1"/>
  <c r="P4" i="14" s="1"/>
  <c r="Q4" i="14" s="1"/>
  <c r="S4" i="14" s="1"/>
  <c r="T4" i="14" s="1"/>
  <c r="M11" i="14"/>
  <c r="N11" i="14" s="1"/>
  <c r="P11" i="14" s="1"/>
  <c r="Q11" i="14" s="1"/>
  <c r="S11" i="14" s="1"/>
  <c r="T11" i="14" s="1"/>
  <c r="M15" i="14"/>
  <c r="N15" i="14" s="1"/>
  <c r="P15" i="14" s="1"/>
  <c r="Q15" i="14" s="1"/>
  <c r="S15" i="14" s="1"/>
  <c r="T15" i="14" s="1"/>
  <c r="M7" i="14"/>
  <c r="N7" i="14" s="1"/>
  <c r="P7" i="14" s="1"/>
  <c r="Q7" i="14" s="1"/>
  <c r="S7" i="14" s="1"/>
  <c r="T7" i="14" s="1"/>
  <c r="M8" i="14"/>
  <c r="N8" i="14" s="1"/>
  <c r="P8" i="14" s="1"/>
  <c r="Q8" i="14" s="1"/>
  <c r="S8" i="14" s="1"/>
  <c r="T8" i="14" s="1"/>
  <c r="M9" i="14"/>
  <c r="N9" i="14" s="1"/>
  <c r="P9" i="14" s="1"/>
  <c r="Q9" i="14" s="1"/>
  <c r="S9" i="14" s="1"/>
  <c r="T9" i="14" s="1"/>
  <c r="M10" i="14"/>
  <c r="N10" i="14" s="1"/>
  <c r="P10" i="14" s="1"/>
  <c r="Q10" i="14" s="1"/>
  <c r="S10" i="14" s="1"/>
  <c r="T10" i="14" s="1"/>
  <c r="M12" i="14"/>
  <c r="N12" i="14" s="1"/>
  <c r="P12" i="14" s="1"/>
  <c r="Q12" i="14" s="1"/>
  <c r="S12" i="14" s="1"/>
  <c r="T12" i="14" s="1"/>
  <c r="M14" i="14"/>
  <c r="N14" i="14" s="1"/>
  <c r="P14" i="14" s="1"/>
  <c r="Q14" i="14" s="1"/>
  <c r="S14" i="14" s="1"/>
  <c r="T14" i="14" s="1"/>
  <c r="M16" i="14"/>
  <c r="N16" i="14" s="1"/>
  <c r="P16" i="14" s="1"/>
  <c r="Q16" i="14" s="1"/>
  <c r="S16" i="14" s="1"/>
  <c r="T16" i="14" s="1"/>
  <c r="M17" i="14"/>
  <c r="N17" i="14" s="1"/>
  <c r="P17" i="14" s="1"/>
  <c r="Q17" i="14" s="1"/>
  <c r="S17" i="14" s="1"/>
  <c r="T17" i="14" s="1"/>
  <c r="M18" i="14"/>
  <c r="N18" i="14" s="1"/>
  <c r="P18" i="14" s="1"/>
  <c r="Q18" i="14" s="1"/>
  <c r="S18" i="14" s="1"/>
  <c r="T18" i="14" s="1"/>
  <c r="M19" i="14"/>
  <c r="N19" i="14" s="1"/>
  <c r="P19" i="14" s="1"/>
  <c r="Q19" i="14" s="1"/>
  <c r="S19" i="14" s="1"/>
  <c r="T19" i="14" s="1"/>
  <c r="M20" i="14"/>
  <c r="N20" i="14" s="1"/>
  <c r="P20" i="14" s="1"/>
  <c r="Q20" i="14" s="1"/>
  <c r="S20" i="14" s="1"/>
  <c r="T20" i="14" s="1"/>
  <c r="M21" i="14"/>
  <c r="N21" i="14" s="1"/>
  <c r="P21" i="14" s="1"/>
  <c r="Q21" i="14" s="1"/>
  <c r="S21" i="14" s="1"/>
  <c r="T21" i="14" s="1"/>
  <c r="M22" i="14"/>
  <c r="N22" i="14" s="1"/>
  <c r="P22" i="14" s="1"/>
  <c r="Q22" i="14" s="1"/>
  <c r="S22" i="14" s="1"/>
  <c r="T22" i="14" s="1"/>
  <c r="M23" i="14"/>
  <c r="N23" i="14" s="1"/>
  <c r="P23" i="14" s="1"/>
  <c r="Q23" i="14" s="1"/>
  <c r="S23" i="14" s="1"/>
  <c r="T23" i="14" s="1"/>
  <c r="M24" i="14"/>
  <c r="N24" i="14" s="1"/>
  <c r="P24" i="14" s="1"/>
  <c r="Q24" i="14" s="1"/>
  <c r="S24" i="14" s="1"/>
  <c r="T24" i="14" s="1"/>
  <c r="M25" i="14"/>
  <c r="N25" i="14" s="1"/>
  <c r="P25" i="14" s="1"/>
  <c r="Q25" i="14" s="1"/>
  <c r="S25" i="14" s="1"/>
  <c r="T25" i="14" s="1"/>
  <c r="M26" i="14"/>
  <c r="N26" i="14" s="1"/>
  <c r="P26" i="14" s="1"/>
  <c r="Q26" i="14" s="1"/>
  <c r="S26" i="14" s="1"/>
  <c r="T26" i="14" s="1"/>
  <c r="M27" i="14"/>
  <c r="N27" i="14" s="1"/>
  <c r="P27" i="14" s="1"/>
  <c r="Q27" i="14" s="1"/>
  <c r="S27" i="14" s="1"/>
  <c r="T27" i="14" s="1"/>
  <c r="D4" i="4" l="1"/>
  <c r="D12" i="4"/>
  <c r="D19" i="4"/>
  <c r="D23" i="4"/>
  <c r="D11" i="4"/>
  <c r="D13" i="4"/>
  <c r="D20" i="4"/>
  <c r="D7" i="4"/>
  <c r="D10" i="4"/>
  <c r="D16" i="4"/>
  <c r="D22" i="4"/>
  <c r="D27" i="4"/>
  <c r="D3" i="4"/>
  <c r="D5" i="4"/>
  <c r="D6" i="4"/>
  <c r="D8" i="4"/>
  <c r="D9" i="4"/>
  <c r="D14" i="4"/>
  <c r="D15" i="4"/>
  <c r="D18" i="4"/>
  <c r="D21" i="4"/>
  <c r="D24" i="4"/>
  <c r="D25" i="4"/>
  <c r="D26" i="4"/>
  <c r="D17" i="4"/>
  <c r="D2" i="4"/>
  <c r="F4" i="4"/>
  <c r="F12" i="4"/>
  <c r="F19" i="4"/>
  <c r="F23" i="4"/>
  <c r="F11" i="4"/>
  <c r="F13" i="4"/>
  <c r="F20" i="4"/>
  <c r="F7" i="4"/>
  <c r="F10" i="4"/>
  <c r="F16" i="4"/>
  <c r="F22" i="4"/>
  <c r="F27" i="4"/>
  <c r="F3" i="4"/>
  <c r="F5" i="4"/>
  <c r="F6" i="4"/>
  <c r="F8" i="4"/>
  <c r="F9" i="4"/>
  <c r="F14" i="4"/>
  <c r="F15" i="4"/>
  <c r="F18" i="4"/>
  <c r="F21" i="4"/>
  <c r="F24" i="4"/>
  <c r="F25" i="4"/>
  <c r="F26" i="4"/>
  <c r="F17" i="4"/>
  <c r="F2" i="4"/>
  <c r="H8" i="8"/>
  <c r="H9" i="8"/>
  <c r="H12" i="8"/>
  <c r="H16" i="8"/>
  <c r="H17" i="8"/>
  <c r="H19" i="8"/>
  <c r="H22" i="8"/>
  <c r="H23" i="8"/>
  <c r="H24" i="8"/>
  <c r="H26" i="8"/>
  <c r="H27" i="8"/>
  <c r="H2" i="8"/>
  <c r="H4" i="8"/>
  <c r="H7" i="8"/>
  <c r="H10" i="8"/>
  <c r="H14" i="8"/>
  <c r="H15" i="8"/>
  <c r="H18" i="8"/>
  <c r="H21" i="8"/>
  <c r="H3" i="8"/>
  <c r="H5" i="8"/>
  <c r="H11" i="8"/>
  <c r="H13" i="8"/>
  <c r="H20" i="8"/>
  <c r="H25" i="8"/>
  <c r="H6" i="8"/>
  <c r="H23" i="1"/>
  <c r="J8" i="8"/>
  <c r="J9" i="8"/>
  <c r="J12" i="8"/>
  <c r="J16" i="8"/>
  <c r="J17" i="8"/>
  <c r="J19" i="8"/>
  <c r="J22" i="8"/>
  <c r="J23" i="8"/>
  <c r="J24" i="8"/>
  <c r="J26" i="8"/>
  <c r="J27" i="8"/>
  <c r="J2" i="8"/>
  <c r="J4" i="8"/>
  <c r="J7" i="8"/>
  <c r="J10" i="8"/>
  <c r="J14" i="8"/>
  <c r="J15" i="8"/>
  <c r="J18" i="8"/>
  <c r="J21" i="8"/>
  <c r="J3" i="8"/>
  <c r="J5" i="8"/>
  <c r="J11" i="8"/>
  <c r="J13" i="8"/>
  <c r="J20" i="8"/>
  <c r="J25" i="8"/>
  <c r="J6" i="8"/>
  <c r="J6" i="1"/>
  <c r="J7" i="1"/>
  <c r="J8" i="1"/>
  <c r="J9" i="1"/>
  <c r="J10" i="1"/>
  <c r="J12" i="1"/>
  <c r="J15" i="1"/>
  <c r="J16" i="1"/>
  <c r="J17" i="1"/>
  <c r="J18" i="1"/>
  <c r="J19" i="1"/>
  <c r="J21" i="1"/>
  <c r="J22" i="1"/>
  <c r="J24" i="1"/>
  <c r="J26" i="1"/>
  <c r="J27" i="1"/>
  <c r="J2" i="1"/>
  <c r="J3" i="1"/>
  <c r="J4" i="1"/>
  <c r="J5" i="1"/>
  <c r="J13" i="1"/>
  <c r="J14" i="1"/>
  <c r="J20" i="1"/>
  <c r="J25" i="1"/>
  <c r="J11" i="1"/>
  <c r="J23" i="1"/>
  <c r="H6" i="1"/>
  <c r="H7" i="1"/>
  <c r="H8" i="1"/>
  <c r="H9" i="1"/>
  <c r="H10" i="1"/>
  <c r="H12" i="1"/>
  <c r="H15" i="1"/>
  <c r="H16" i="1"/>
  <c r="H17" i="1"/>
  <c r="H18" i="1"/>
  <c r="H19" i="1"/>
  <c r="H21" i="1"/>
  <c r="H22" i="1"/>
  <c r="H24" i="1"/>
  <c r="H26" i="1"/>
  <c r="H27" i="1"/>
  <c r="H2" i="1"/>
  <c r="H3" i="1"/>
  <c r="H4" i="1"/>
  <c r="H5" i="1"/>
  <c r="H13" i="1"/>
  <c r="H14" i="1"/>
  <c r="H20" i="1"/>
  <c r="H25" i="1"/>
  <c r="H11" i="1"/>
  <c r="F9" i="6"/>
  <c r="F26" i="6"/>
  <c r="F22" i="6"/>
  <c r="F19" i="6"/>
  <c r="F23" i="6"/>
  <c r="F5" i="6"/>
  <c r="F4" i="6"/>
  <c r="F7" i="6"/>
  <c r="F10" i="6"/>
  <c r="F16" i="6"/>
  <c r="F17" i="6"/>
  <c r="F27" i="6"/>
  <c r="F12" i="6"/>
  <c r="F3" i="6"/>
  <c r="F6" i="6"/>
  <c r="F13" i="6"/>
  <c r="F14" i="6"/>
  <c r="F15" i="6"/>
  <c r="F18" i="6"/>
  <c r="F20" i="6"/>
  <c r="F21" i="6"/>
  <c r="F24" i="6"/>
  <c r="F2" i="6"/>
  <c r="F11" i="6"/>
  <c r="F25" i="6"/>
  <c r="F8" i="6"/>
  <c r="L14" i="8" l="1"/>
  <c r="E14" i="8"/>
  <c r="F14" i="8" s="1"/>
  <c r="L9" i="8"/>
  <c r="E9" i="8"/>
  <c r="F9" i="8" s="1"/>
  <c r="L23" i="8"/>
  <c r="E23" i="8"/>
  <c r="F23" i="8" s="1"/>
  <c r="L22" i="8"/>
  <c r="E22" i="8"/>
  <c r="F22" i="8" s="1"/>
  <c r="L17" i="8"/>
  <c r="E17" i="8"/>
  <c r="F17" i="8" s="1"/>
  <c r="L12" i="8"/>
  <c r="E12" i="8"/>
  <c r="F12" i="8" s="1"/>
  <c r="L11" i="8"/>
  <c r="E11" i="8"/>
  <c r="F11" i="8" s="1"/>
  <c r="L20" i="8"/>
  <c r="E20" i="8"/>
  <c r="F20" i="8" s="1"/>
  <c r="L7" i="8"/>
  <c r="E7" i="8"/>
  <c r="F7" i="8" s="1"/>
  <c r="L25" i="8"/>
  <c r="E25" i="8"/>
  <c r="F25" i="8" s="1"/>
  <c r="L19" i="8"/>
  <c r="E19" i="8"/>
  <c r="F19" i="8" s="1"/>
  <c r="L15" i="8"/>
  <c r="E15" i="8"/>
  <c r="F15" i="8" s="1"/>
  <c r="L3" i="8"/>
  <c r="E3" i="8"/>
  <c r="F3" i="8" s="1"/>
  <c r="L26" i="8"/>
  <c r="E26" i="8"/>
  <c r="F26" i="8" s="1"/>
  <c r="L18" i="8"/>
  <c r="E18" i="8"/>
  <c r="F18" i="8" s="1"/>
  <c r="L13" i="8"/>
  <c r="E13" i="8"/>
  <c r="F13" i="8" s="1"/>
  <c r="L10" i="8"/>
  <c r="E10" i="8"/>
  <c r="F10" i="8" s="1"/>
  <c r="L6" i="8"/>
  <c r="E6" i="8"/>
  <c r="F6" i="8" s="1"/>
  <c r="L4" i="8"/>
  <c r="E4" i="8"/>
  <c r="F4" i="8" s="1"/>
  <c r="L27" i="8"/>
  <c r="E27" i="8"/>
  <c r="F27" i="8" s="1"/>
  <c r="L5" i="8"/>
  <c r="E5" i="8"/>
  <c r="F5" i="8" s="1"/>
  <c r="L2" i="8"/>
  <c r="E2" i="8"/>
  <c r="F2" i="8" s="1"/>
  <c r="L8" i="8"/>
  <c r="E8" i="8"/>
  <c r="F8" i="8" s="1"/>
  <c r="L21" i="8"/>
  <c r="E21" i="8"/>
  <c r="F21" i="8" s="1"/>
  <c r="L24" i="8"/>
  <c r="E24" i="8"/>
  <c r="F24" i="8" s="1"/>
  <c r="L16" i="8"/>
  <c r="E16" i="8"/>
  <c r="F16" i="8" s="1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" i="6"/>
  <c r="L16" i="1"/>
  <c r="L23" i="1"/>
  <c r="L27" i="1"/>
  <c r="L21" i="1"/>
  <c r="L8" i="1"/>
  <c r="L13" i="1"/>
  <c r="L26" i="1"/>
  <c r="L10" i="1"/>
  <c r="L20" i="1"/>
  <c r="L18" i="1"/>
  <c r="L5" i="1"/>
  <c r="L19" i="1"/>
  <c r="L17" i="1"/>
  <c r="L3" i="1"/>
  <c r="L4" i="1"/>
  <c r="L11" i="1"/>
  <c r="L7" i="1"/>
  <c r="L12" i="1"/>
  <c r="L6" i="1"/>
  <c r="L25" i="1"/>
  <c r="L14" i="1"/>
  <c r="L2" i="1"/>
  <c r="L9" i="1"/>
  <c r="L22" i="1"/>
  <c r="L15" i="1"/>
  <c r="L24" i="1"/>
  <c r="E11" i="1"/>
  <c r="F11" i="1" s="1"/>
  <c r="E21" i="1"/>
  <c r="F21" i="1" s="1"/>
  <c r="E25" i="1"/>
  <c r="F25" i="1" s="1"/>
  <c r="E5" i="1"/>
  <c r="F5" i="1" s="1"/>
  <c r="E27" i="1"/>
  <c r="F27" i="1" s="1"/>
  <c r="E9" i="1"/>
  <c r="F9" i="1" s="1"/>
  <c r="E20" i="1"/>
  <c r="F20" i="1" s="1"/>
  <c r="E22" i="1"/>
  <c r="F22" i="1" s="1"/>
  <c r="E10" i="1"/>
  <c r="F10" i="1" s="1"/>
  <c r="E16" i="1"/>
  <c r="F16" i="1" s="1"/>
  <c r="E13" i="1"/>
  <c r="F13" i="1" s="1"/>
  <c r="E14" i="1"/>
  <c r="F14" i="1" s="1"/>
  <c r="E15" i="1"/>
  <c r="F15" i="1" s="1"/>
  <c r="E8" i="1"/>
  <c r="F8" i="1" s="1"/>
  <c r="E12" i="1"/>
  <c r="F12" i="1" s="1"/>
  <c r="E17" i="1"/>
  <c r="F17" i="1" s="1"/>
  <c r="E6" i="1"/>
  <c r="F6" i="1" s="1"/>
  <c r="E24" i="1"/>
  <c r="F24" i="1" s="1"/>
  <c r="E18" i="1"/>
  <c r="F18" i="1" s="1"/>
  <c r="E19" i="1"/>
  <c r="F19" i="1" s="1"/>
  <c r="E7" i="1"/>
  <c r="F7" i="1" s="1"/>
  <c r="E26" i="1"/>
  <c r="F26" i="1" s="1"/>
  <c r="E4" i="1"/>
  <c r="F4" i="1" s="1"/>
  <c r="E2" i="1"/>
  <c r="F2" i="1" s="1"/>
  <c r="E23" i="1"/>
  <c r="F23" i="1" s="1"/>
  <c r="E3" i="1"/>
  <c r="F3" i="1" s="1"/>
  <c r="I27" i="6" l="1"/>
  <c r="J27" i="6" s="1"/>
  <c r="L27" i="6" s="1"/>
  <c r="M27" i="6" s="1"/>
  <c r="O27" i="6" s="1"/>
  <c r="P27" i="6" s="1"/>
  <c r="I23" i="6"/>
  <c r="J23" i="6" s="1"/>
  <c r="L23" i="6" s="1"/>
  <c r="M23" i="6" s="1"/>
  <c r="O23" i="6" s="1"/>
  <c r="P23" i="6" s="1"/>
  <c r="I19" i="6"/>
  <c r="J19" i="6" s="1"/>
  <c r="L19" i="6" s="1"/>
  <c r="M19" i="6" s="1"/>
  <c r="O19" i="6" s="1"/>
  <c r="P19" i="6" s="1"/>
  <c r="I15" i="6"/>
  <c r="J15" i="6" s="1"/>
  <c r="L15" i="6" s="1"/>
  <c r="M15" i="6" s="1"/>
  <c r="O15" i="6" s="1"/>
  <c r="P15" i="6" s="1"/>
  <c r="I11" i="6"/>
  <c r="J11" i="6" s="1"/>
  <c r="L11" i="6" s="1"/>
  <c r="M11" i="6" s="1"/>
  <c r="O11" i="6" s="1"/>
  <c r="P11" i="6" s="1"/>
  <c r="I7" i="6"/>
  <c r="J7" i="6" s="1"/>
  <c r="L7" i="6" s="1"/>
  <c r="M7" i="6" s="1"/>
  <c r="O7" i="6" s="1"/>
  <c r="P7" i="6" s="1"/>
  <c r="I3" i="6"/>
  <c r="J3" i="6" s="1"/>
  <c r="L3" i="6" s="1"/>
  <c r="M3" i="6" s="1"/>
  <c r="O3" i="6" s="1"/>
  <c r="P3" i="6" s="1"/>
  <c r="I21" i="6"/>
  <c r="J21" i="6" s="1"/>
  <c r="L21" i="6" s="1"/>
  <c r="M21" i="6" s="1"/>
  <c r="O21" i="6" s="1"/>
  <c r="P21" i="6" s="1"/>
  <c r="I17" i="6"/>
  <c r="J17" i="6" s="1"/>
  <c r="L17" i="6" s="1"/>
  <c r="M17" i="6" s="1"/>
  <c r="O17" i="6" s="1"/>
  <c r="P17" i="6" s="1"/>
  <c r="I13" i="6"/>
  <c r="J13" i="6" s="1"/>
  <c r="L13" i="6" s="1"/>
  <c r="M13" i="6" s="1"/>
  <c r="O13" i="6" s="1"/>
  <c r="P13" i="6" s="1"/>
  <c r="I9" i="6"/>
  <c r="J9" i="6" s="1"/>
  <c r="L9" i="6" s="1"/>
  <c r="M9" i="6" s="1"/>
  <c r="O9" i="6" s="1"/>
  <c r="P9" i="6" s="1"/>
  <c r="I5" i="6"/>
  <c r="J5" i="6" s="1"/>
  <c r="L5" i="6" s="1"/>
  <c r="M5" i="6" s="1"/>
  <c r="O5" i="6" s="1"/>
  <c r="P5" i="6" s="1"/>
  <c r="M18" i="1"/>
  <c r="N18" i="1" s="1"/>
  <c r="P18" i="1" s="1"/>
  <c r="Q18" i="1" s="1"/>
  <c r="S18" i="1" s="1"/>
  <c r="T18" i="1" s="1"/>
  <c r="M12" i="1"/>
  <c r="N12" i="1" s="1"/>
  <c r="P12" i="1" s="1"/>
  <c r="Q12" i="1" s="1"/>
  <c r="S12" i="1" s="1"/>
  <c r="T12" i="1" s="1"/>
  <c r="M5" i="1"/>
  <c r="N5" i="1" s="1"/>
  <c r="P5" i="1" s="1"/>
  <c r="Q5" i="1" s="1"/>
  <c r="S5" i="1" s="1"/>
  <c r="T5" i="1" s="1"/>
  <c r="M14" i="1"/>
  <c r="N14" i="1" s="1"/>
  <c r="P14" i="1" s="1"/>
  <c r="Q14" i="1" s="1"/>
  <c r="S14" i="1" s="1"/>
  <c r="T14" i="1" s="1"/>
  <c r="M25" i="1"/>
  <c r="N25" i="1" s="1"/>
  <c r="P25" i="1" s="1"/>
  <c r="Q25" i="1" s="1"/>
  <c r="S25" i="1" s="1"/>
  <c r="T25" i="1" s="1"/>
  <c r="I25" i="6"/>
  <c r="J25" i="6" s="1"/>
  <c r="L25" i="6" s="1"/>
  <c r="M25" i="6" s="1"/>
  <c r="O25" i="6" s="1"/>
  <c r="P25" i="6" s="1"/>
  <c r="I2" i="6"/>
  <c r="I24" i="6"/>
  <c r="J24" i="6" s="1"/>
  <c r="L24" i="6" s="1"/>
  <c r="M24" i="6" s="1"/>
  <c r="O24" i="6" s="1"/>
  <c r="P24" i="6" s="1"/>
  <c r="I20" i="6"/>
  <c r="J20" i="6" s="1"/>
  <c r="L20" i="6" s="1"/>
  <c r="M20" i="6" s="1"/>
  <c r="O20" i="6" s="1"/>
  <c r="P20" i="6" s="1"/>
  <c r="I16" i="6"/>
  <c r="J16" i="6" s="1"/>
  <c r="L16" i="6" s="1"/>
  <c r="M16" i="6" s="1"/>
  <c r="O16" i="6" s="1"/>
  <c r="P16" i="6" s="1"/>
  <c r="I12" i="6"/>
  <c r="J12" i="6" s="1"/>
  <c r="L12" i="6" s="1"/>
  <c r="M12" i="6" s="1"/>
  <c r="O12" i="6" s="1"/>
  <c r="P12" i="6" s="1"/>
  <c r="I8" i="6"/>
  <c r="J8" i="6" s="1"/>
  <c r="L8" i="6" s="1"/>
  <c r="M8" i="6" s="1"/>
  <c r="O8" i="6" s="1"/>
  <c r="P8" i="6" s="1"/>
  <c r="I4" i="6"/>
  <c r="J4" i="6" s="1"/>
  <c r="L4" i="6" s="1"/>
  <c r="M4" i="6" s="1"/>
  <c r="O4" i="6" s="1"/>
  <c r="P4" i="6" s="1"/>
  <c r="I26" i="6"/>
  <c r="J26" i="6" s="1"/>
  <c r="L26" i="6" s="1"/>
  <c r="M26" i="6" s="1"/>
  <c r="O26" i="6" s="1"/>
  <c r="P26" i="6" s="1"/>
  <c r="I22" i="6"/>
  <c r="J22" i="6" s="1"/>
  <c r="L22" i="6" s="1"/>
  <c r="M22" i="6" s="1"/>
  <c r="O22" i="6" s="1"/>
  <c r="P22" i="6" s="1"/>
  <c r="I18" i="6"/>
  <c r="J18" i="6" s="1"/>
  <c r="L18" i="6" s="1"/>
  <c r="M18" i="6" s="1"/>
  <c r="O18" i="6" s="1"/>
  <c r="P18" i="6" s="1"/>
  <c r="I14" i="6"/>
  <c r="J14" i="6" s="1"/>
  <c r="L14" i="6" s="1"/>
  <c r="M14" i="6" s="1"/>
  <c r="O14" i="6" s="1"/>
  <c r="P14" i="6" s="1"/>
  <c r="I10" i="6"/>
  <c r="J10" i="6" s="1"/>
  <c r="L10" i="6" s="1"/>
  <c r="M10" i="6" s="1"/>
  <c r="O10" i="6" s="1"/>
  <c r="P10" i="6" s="1"/>
  <c r="I6" i="6"/>
  <c r="J6" i="6" s="1"/>
  <c r="L6" i="6" s="1"/>
  <c r="M6" i="6" s="1"/>
  <c r="O6" i="6" s="1"/>
  <c r="G25" i="4"/>
  <c r="H25" i="4" s="1"/>
  <c r="J25" i="4" s="1"/>
  <c r="K25" i="4" s="1"/>
  <c r="M25" i="4" s="1"/>
  <c r="N25" i="4" s="1"/>
  <c r="G21" i="4"/>
  <c r="H21" i="4" s="1"/>
  <c r="J21" i="4" s="1"/>
  <c r="K21" i="4" s="1"/>
  <c r="M21" i="4" s="1"/>
  <c r="N21" i="4" s="1"/>
  <c r="G17" i="4"/>
  <c r="H17" i="4" s="1"/>
  <c r="J17" i="4" s="1"/>
  <c r="K17" i="4" s="1"/>
  <c r="M17" i="4" s="1"/>
  <c r="N17" i="4" s="1"/>
  <c r="G13" i="4"/>
  <c r="H13" i="4" s="1"/>
  <c r="J13" i="4" s="1"/>
  <c r="K13" i="4" s="1"/>
  <c r="M13" i="4" s="1"/>
  <c r="N13" i="4" s="1"/>
  <c r="G9" i="4"/>
  <c r="H9" i="4" s="1"/>
  <c r="J9" i="4" s="1"/>
  <c r="K9" i="4" s="1"/>
  <c r="M9" i="4" s="1"/>
  <c r="N9" i="4" s="1"/>
  <c r="G5" i="4"/>
  <c r="H5" i="4" s="1"/>
  <c r="J5" i="4" s="1"/>
  <c r="K5" i="4" s="1"/>
  <c r="M5" i="4" s="1"/>
  <c r="N5" i="4" s="1"/>
  <c r="G2" i="4"/>
  <c r="G24" i="4"/>
  <c r="H24" i="4" s="1"/>
  <c r="J24" i="4" s="1"/>
  <c r="K24" i="4" s="1"/>
  <c r="M24" i="4" s="1"/>
  <c r="N24" i="4" s="1"/>
  <c r="G20" i="4"/>
  <c r="H20" i="4" s="1"/>
  <c r="J20" i="4" s="1"/>
  <c r="K20" i="4" s="1"/>
  <c r="M20" i="4" s="1"/>
  <c r="N20" i="4" s="1"/>
  <c r="G16" i="4"/>
  <c r="H16" i="4" s="1"/>
  <c r="J16" i="4" s="1"/>
  <c r="K16" i="4" s="1"/>
  <c r="M16" i="4" s="1"/>
  <c r="N16" i="4" s="1"/>
  <c r="G12" i="4"/>
  <c r="H12" i="4" s="1"/>
  <c r="J12" i="4" s="1"/>
  <c r="K12" i="4" s="1"/>
  <c r="M12" i="4" s="1"/>
  <c r="N12" i="4" s="1"/>
  <c r="G8" i="4"/>
  <c r="H8" i="4" s="1"/>
  <c r="J8" i="4" s="1"/>
  <c r="K8" i="4" s="1"/>
  <c r="M8" i="4" s="1"/>
  <c r="N8" i="4" s="1"/>
  <c r="G4" i="4"/>
  <c r="H4" i="4" s="1"/>
  <c r="J4" i="4" s="1"/>
  <c r="K4" i="4" s="1"/>
  <c r="M4" i="4" s="1"/>
  <c r="N4" i="4" s="1"/>
  <c r="M23" i="1"/>
  <c r="N23" i="1" s="1"/>
  <c r="P23" i="1" s="1"/>
  <c r="Q23" i="1" s="1"/>
  <c r="S23" i="1" s="1"/>
  <c r="T23" i="1" s="1"/>
  <c r="M22" i="1"/>
  <c r="N22" i="1" s="1"/>
  <c r="P22" i="1" s="1"/>
  <c r="Q22" i="1" s="1"/>
  <c r="S22" i="1" s="1"/>
  <c r="T22" i="1" s="1"/>
  <c r="M20" i="1"/>
  <c r="N20" i="1" s="1"/>
  <c r="P20" i="1" s="1"/>
  <c r="Q20" i="1" s="1"/>
  <c r="S20" i="1" s="1"/>
  <c r="T20" i="1" s="1"/>
  <c r="M19" i="1"/>
  <c r="N19" i="1" s="1"/>
  <c r="P19" i="1" s="1"/>
  <c r="Q19" i="1" s="1"/>
  <c r="S19" i="1" s="1"/>
  <c r="T19" i="1" s="1"/>
  <c r="M16" i="1"/>
  <c r="N16" i="1" s="1"/>
  <c r="P16" i="1" s="1"/>
  <c r="Q16" i="1" s="1"/>
  <c r="S16" i="1" s="1"/>
  <c r="T16" i="1" s="1"/>
  <c r="M13" i="1"/>
  <c r="N13" i="1" s="1"/>
  <c r="P13" i="1" s="1"/>
  <c r="Q13" i="1" s="1"/>
  <c r="S13" i="1" s="1"/>
  <c r="T13" i="1" s="1"/>
  <c r="M11" i="1"/>
  <c r="N11" i="1" s="1"/>
  <c r="P11" i="1" s="1"/>
  <c r="Q11" i="1" s="1"/>
  <c r="S11" i="1" s="1"/>
  <c r="T11" i="1" s="1"/>
  <c r="M9" i="1"/>
  <c r="N9" i="1" s="1"/>
  <c r="P9" i="1" s="1"/>
  <c r="Q9" i="1" s="1"/>
  <c r="S9" i="1" s="1"/>
  <c r="T9" i="1" s="1"/>
  <c r="G27" i="4"/>
  <c r="H27" i="4" s="1"/>
  <c r="J27" i="4" s="1"/>
  <c r="K27" i="4" s="1"/>
  <c r="M27" i="4" s="1"/>
  <c r="N27" i="4" s="1"/>
  <c r="G23" i="4"/>
  <c r="H23" i="4" s="1"/>
  <c r="J23" i="4" s="1"/>
  <c r="K23" i="4" s="1"/>
  <c r="M23" i="4" s="1"/>
  <c r="N23" i="4" s="1"/>
  <c r="G19" i="4"/>
  <c r="H19" i="4" s="1"/>
  <c r="J19" i="4" s="1"/>
  <c r="K19" i="4" s="1"/>
  <c r="M19" i="4" s="1"/>
  <c r="N19" i="4" s="1"/>
  <c r="G15" i="4"/>
  <c r="H15" i="4" s="1"/>
  <c r="J15" i="4" s="1"/>
  <c r="K15" i="4" s="1"/>
  <c r="M15" i="4" s="1"/>
  <c r="N15" i="4" s="1"/>
  <c r="G11" i="4"/>
  <c r="H11" i="4" s="1"/>
  <c r="J11" i="4" s="1"/>
  <c r="K11" i="4" s="1"/>
  <c r="M11" i="4" s="1"/>
  <c r="N11" i="4" s="1"/>
  <c r="G7" i="4"/>
  <c r="H7" i="4" s="1"/>
  <c r="J7" i="4" s="1"/>
  <c r="K7" i="4" s="1"/>
  <c r="M7" i="4" s="1"/>
  <c r="N7" i="4" s="1"/>
  <c r="G3" i="4"/>
  <c r="H3" i="4" s="1"/>
  <c r="J3" i="4" s="1"/>
  <c r="K3" i="4" s="1"/>
  <c r="M3" i="4" s="1"/>
  <c r="G26" i="4"/>
  <c r="H26" i="4" s="1"/>
  <c r="J26" i="4" s="1"/>
  <c r="K26" i="4" s="1"/>
  <c r="M26" i="4" s="1"/>
  <c r="N26" i="4" s="1"/>
  <c r="G22" i="4"/>
  <c r="H22" i="4" s="1"/>
  <c r="J22" i="4" s="1"/>
  <c r="K22" i="4" s="1"/>
  <c r="M22" i="4" s="1"/>
  <c r="N22" i="4" s="1"/>
  <c r="G18" i="4"/>
  <c r="H18" i="4" s="1"/>
  <c r="J18" i="4" s="1"/>
  <c r="K18" i="4" s="1"/>
  <c r="M18" i="4" s="1"/>
  <c r="N18" i="4" s="1"/>
  <c r="G14" i="4"/>
  <c r="H14" i="4" s="1"/>
  <c r="J14" i="4" s="1"/>
  <c r="K14" i="4" s="1"/>
  <c r="M14" i="4" s="1"/>
  <c r="N14" i="4" s="1"/>
  <c r="G10" i="4"/>
  <c r="H10" i="4" s="1"/>
  <c r="J10" i="4" s="1"/>
  <c r="K10" i="4" s="1"/>
  <c r="M10" i="4" s="1"/>
  <c r="N10" i="4" s="1"/>
  <c r="G6" i="4"/>
  <c r="H6" i="4" s="1"/>
  <c r="J6" i="4" s="1"/>
  <c r="K6" i="4" s="1"/>
  <c r="N6" i="4" s="1"/>
  <c r="M15" i="1"/>
  <c r="N15" i="1" s="1"/>
  <c r="P15" i="1" s="1"/>
  <c r="Q15" i="1" s="1"/>
  <c r="S15" i="1" s="1"/>
  <c r="T15" i="1" s="1"/>
  <c r="M2" i="1"/>
  <c r="N2" i="1" s="1"/>
  <c r="P2" i="1" s="1"/>
  <c r="Q2" i="1" s="1"/>
  <c r="S2" i="1" s="1"/>
  <c r="T2" i="1" s="1"/>
  <c r="M17" i="1"/>
  <c r="M10" i="1"/>
  <c r="N10" i="1" s="1"/>
  <c r="P10" i="1" s="1"/>
  <c r="Q10" i="1" s="1"/>
  <c r="S10" i="1" s="1"/>
  <c r="T10" i="1" s="1"/>
  <c r="M3" i="1"/>
  <c r="N3" i="1" s="1"/>
  <c r="P3" i="1" s="1"/>
  <c r="Q3" i="1" s="1"/>
  <c r="S3" i="1" s="1"/>
  <c r="T3" i="1" s="1"/>
  <c r="M6" i="1"/>
  <c r="N6" i="1" s="1"/>
  <c r="P6" i="1" s="1"/>
  <c r="Q6" i="1" s="1"/>
  <c r="T6" i="1" s="1"/>
  <c r="M26" i="1"/>
  <c r="N26" i="1" s="1"/>
  <c r="P26" i="1" s="1"/>
  <c r="Q26" i="1" s="1"/>
  <c r="S26" i="1" s="1"/>
  <c r="T26" i="1" s="1"/>
  <c r="M4" i="1"/>
  <c r="N4" i="1" s="1"/>
  <c r="P4" i="1" s="1"/>
  <c r="Q4" i="1" s="1"/>
  <c r="S4" i="1" s="1"/>
  <c r="T4" i="1" s="1"/>
  <c r="M24" i="1"/>
  <c r="N24" i="1" s="1"/>
  <c r="P24" i="1" s="1"/>
  <c r="Q24" i="1" s="1"/>
  <c r="S24" i="1" s="1"/>
  <c r="T24" i="1" s="1"/>
  <c r="M8" i="1"/>
  <c r="N8" i="1" s="1"/>
  <c r="P8" i="1" s="1"/>
  <c r="Q8" i="1" s="1"/>
  <c r="S8" i="1" s="1"/>
  <c r="T8" i="1" s="1"/>
  <c r="M7" i="1"/>
  <c r="N7" i="1" s="1"/>
  <c r="P7" i="1" s="1"/>
  <c r="Q7" i="1" s="1"/>
  <c r="S7" i="1" s="1"/>
  <c r="T7" i="1" s="1"/>
  <c r="M27" i="1"/>
  <c r="N27" i="1" s="1"/>
  <c r="P27" i="1" s="1"/>
  <c r="Q27" i="1" s="1"/>
  <c r="S27" i="1" s="1"/>
  <c r="T27" i="1" s="1"/>
  <c r="M21" i="1"/>
  <c r="N21" i="1" s="1"/>
  <c r="P21" i="1" s="1"/>
  <c r="Q21" i="1" s="1"/>
  <c r="S21" i="1" s="1"/>
  <c r="T21" i="1" s="1"/>
  <c r="M6" i="8"/>
  <c r="N6" i="8" s="1"/>
  <c r="P6" i="8" s="1"/>
  <c r="Q6" i="8" s="1"/>
  <c r="T6" i="8" s="1"/>
  <c r="M25" i="8"/>
  <c r="N25" i="8" s="1"/>
  <c r="P25" i="8" s="1"/>
  <c r="Q25" i="8" s="1"/>
  <c r="S25" i="8" s="1"/>
  <c r="T25" i="8" s="1"/>
  <c r="M16" i="8"/>
  <c r="N16" i="8" s="1"/>
  <c r="P16" i="8" s="1"/>
  <c r="Q16" i="8" s="1"/>
  <c r="S16" i="8" s="1"/>
  <c r="T16" i="8" s="1"/>
  <c r="M27" i="8"/>
  <c r="N27" i="8" s="1"/>
  <c r="P27" i="8" s="1"/>
  <c r="Q27" i="8" s="1"/>
  <c r="S27" i="8" s="1"/>
  <c r="T27" i="8" s="1"/>
  <c r="M15" i="8"/>
  <c r="N15" i="8" s="1"/>
  <c r="P15" i="8" s="1"/>
  <c r="Q15" i="8" s="1"/>
  <c r="S15" i="8" s="1"/>
  <c r="T15" i="8" s="1"/>
  <c r="M22" i="8"/>
  <c r="N22" i="8" s="1"/>
  <c r="P22" i="8" s="1"/>
  <c r="Q22" i="8" s="1"/>
  <c r="S22" i="8" s="1"/>
  <c r="T22" i="8" s="1"/>
  <c r="M2" i="8"/>
  <c r="N2" i="8" s="1"/>
  <c r="P2" i="8" s="1"/>
  <c r="Q2" i="8" s="1"/>
  <c r="S2" i="8" s="1"/>
  <c r="T2" i="8" s="1"/>
  <c r="M26" i="8"/>
  <c r="N26" i="8" s="1"/>
  <c r="P26" i="8" s="1"/>
  <c r="Q26" i="8" s="1"/>
  <c r="S26" i="8" s="1"/>
  <c r="T26" i="8" s="1"/>
  <c r="M12" i="8"/>
  <c r="N12" i="8" s="1"/>
  <c r="P12" i="8" s="1"/>
  <c r="Q12" i="8" s="1"/>
  <c r="S12" i="8" s="1"/>
  <c r="T12" i="8" s="1"/>
  <c r="M21" i="8"/>
  <c r="N21" i="8" s="1"/>
  <c r="P21" i="8" s="1"/>
  <c r="Q21" i="8" s="1"/>
  <c r="S21" i="8" s="1"/>
  <c r="T21" i="8" s="1"/>
  <c r="M13" i="8"/>
  <c r="N13" i="8" s="1"/>
  <c r="P13" i="8" s="1"/>
  <c r="Q13" i="8" s="1"/>
  <c r="S13" i="8" s="1"/>
  <c r="T13" i="8" s="1"/>
  <c r="M20" i="8"/>
  <c r="N20" i="8" s="1"/>
  <c r="P20" i="8" s="1"/>
  <c r="Q20" i="8" s="1"/>
  <c r="S20" i="8" s="1"/>
  <c r="T20" i="8" s="1"/>
  <c r="M9" i="8"/>
  <c r="N9" i="8" s="1"/>
  <c r="P9" i="8" s="1"/>
  <c r="Q9" i="8" s="1"/>
  <c r="S9" i="8" s="1"/>
  <c r="T9" i="8" s="1"/>
  <c r="M24" i="8"/>
  <c r="N24" i="8" s="1"/>
  <c r="P24" i="8" s="1"/>
  <c r="Q24" i="8" s="1"/>
  <c r="S24" i="8" s="1"/>
  <c r="T24" i="8" s="1"/>
  <c r="M8" i="8"/>
  <c r="N8" i="8" s="1"/>
  <c r="P8" i="8" s="1"/>
  <c r="Q8" i="8" s="1"/>
  <c r="S8" i="8" s="1"/>
  <c r="T8" i="8" s="1"/>
  <c r="M5" i="8"/>
  <c r="N5" i="8" s="1"/>
  <c r="P5" i="8" s="1"/>
  <c r="Q5" i="8" s="1"/>
  <c r="S5" i="8" s="1"/>
  <c r="T5" i="8" s="1"/>
  <c r="M4" i="8"/>
  <c r="N4" i="8" s="1"/>
  <c r="P4" i="8" s="1"/>
  <c r="Q4" i="8" s="1"/>
  <c r="S4" i="8" s="1"/>
  <c r="T4" i="8" s="1"/>
  <c r="M10" i="8"/>
  <c r="N10" i="8" s="1"/>
  <c r="P10" i="8" s="1"/>
  <c r="Q10" i="8" s="1"/>
  <c r="S10" i="8" s="1"/>
  <c r="T10" i="8" s="1"/>
  <c r="M18" i="8"/>
  <c r="N18" i="8" s="1"/>
  <c r="P18" i="8" s="1"/>
  <c r="Q18" i="8" s="1"/>
  <c r="S18" i="8" s="1"/>
  <c r="T18" i="8" s="1"/>
  <c r="M3" i="8"/>
  <c r="N3" i="8" s="1"/>
  <c r="P3" i="8" s="1"/>
  <c r="Q3" i="8" s="1"/>
  <c r="S3" i="8" s="1"/>
  <c r="T3" i="8" s="1"/>
  <c r="M19" i="8"/>
  <c r="N19" i="8" s="1"/>
  <c r="P19" i="8" s="1"/>
  <c r="Q19" i="8" s="1"/>
  <c r="S19" i="8" s="1"/>
  <c r="T19" i="8" s="1"/>
  <c r="M7" i="8"/>
  <c r="N7" i="8" s="1"/>
  <c r="P7" i="8" s="1"/>
  <c r="Q7" i="8" s="1"/>
  <c r="S7" i="8" s="1"/>
  <c r="T7" i="8" s="1"/>
  <c r="M11" i="8"/>
  <c r="N11" i="8" s="1"/>
  <c r="P11" i="8" s="1"/>
  <c r="Q11" i="8" s="1"/>
  <c r="S11" i="8" s="1"/>
  <c r="T11" i="8" s="1"/>
  <c r="M17" i="8"/>
  <c r="M23" i="8"/>
  <c r="N23" i="8" s="1"/>
  <c r="P23" i="8" s="1"/>
  <c r="Q23" i="8" s="1"/>
  <c r="S23" i="8" s="1"/>
  <c r="T23" i="8" s="1"/>
  <c r="M14" i="8"/>
  <c r="N14" i="8" s="1"/>
  <c r="P14" i="8" s="1"/>
  <c r="Q14" i="8" s="1"/>
  <c r="S14" i="8" s="1"/>
  <c r="T14" i="8" s="1"/>
  <c r="N3" i="4" l="1"/>
  <c r="H2" i="4"/>
  <c r="J2" i="4" s="1"/>
  <c r="K2" i="4" s="1"/>
  <c r="M2" i="4" s="1"/>
  <c r="N17" i="8"/>
  <c r="P17" i="8" s="1"/>
  <c r="Q17" i="8" s="1"/>
  <c r="S17" i="8" s="1"/>
  <c r="J2" i="6"/>
  <c r="L2" i="6" s="1"/>
  <c r="M2" i="6" s="1"/>
  <c r="O2" i="6" s="1"/>
  <c r="N17" i="1"/>
  <c r="P17" i="1" l="1"/>
  <c r="Q17" i="1" s="1"/>
  <c r="S17" i="1" s="1"/>
  <c r="T17" i="1" s="1"/>
  <c r="N2" i="4"/>
  <c r="T17" i="8"/>
  <c r="P2" i="6"/>
</calcChain>
</file>

<file path=xl/sharedStrings.xml><?xml version="1.0" encoding="utf-8"?>
<sst xmlns="http://schemas.openxmlformats.org/spreadsheetml/2006/main" count="248" uniqueCount="53">
  <si>
    <t>LP</t>
  </si>
  <si>
    <t>NAZWA GMINY</t>
  </si>
  <si>
    <t>liczba ludności</t>
  </si>
  <si>
    <t>liczba dzieci do 4 lat i osób w wieku 65 lat i więcej</t>
  </si>
  <si>
    <t>udział dzieci i starszych do ogolnej liczby ludnoscib (demograficzny wskaźnik ryzyka termicznego)</t>
  </si>
  <si>
    <t>ocena dla demograficznego wskaźnika ryzyka termicznego</t>
  </si>
  <si>
    <t>choroby układu krążenia ogółem, 2020, %</t>
  </si>
  <si>
    <t>ocena dla chorób ukł krążenia</t>
  </si>
  <si>
    <t>choroby układu oddechowego ogółem, 2020, %</t>
  </si>
  <si>
    <t>ocena chrób ukł odechowego</t>
  </si>
  <si>
    <t>udział powierzchni terenów zieleni w powierzchni ogółem, 2020, %</t>
  </si>
  <si>
    <t>ocena dla udzialu pow terenów zielonych</t>
  </si>
  <si>
    <t>WRAŻLIWOŚĆ</t>
  </si>
  <si>
    <t>OCENA WRAŻLIWOŚCI</t>
  </si>
  <si>
    <t>OCENA EKSPOZYCJI NA ZAGROŻENIE</t>
  </si>
  <si>
    <t>WPŁYW ZAGROŻENIA</t>
  </si>
  <si>
    <t>OCENA WPŁYWU ZAGROŻENIA</t>
  </si>
  <si>
    <t>OCENA POTENCJAŁU ADAPTACYJNEGO SEKTORA</t>
  </si>
  <si>
    <t>PODATNOŚĆ NA ZAGROŻENIE</t>
  </si>
  <si>
    <t>OCENA PODATNOŚCI NA ZAGROŻENIE</t>
  </si>
  <si>
    <t>OCENA KONSEKWNCJI WYSTĄPIENIA ZAGROŻENIA</t>
  </si>
  <si>
    <t>OCENA PRAWDOPODOBIEŃSTWA WYSTĄPIENIA ZAGROŻENIA</t>
  </si>
  <si>
    <t>RYZYKO WPŁYWU ZAGROŻENIA</t>
  </si>
  <si>
    <t>OCENA RYZYKA WPŁYWU ZAGROŻENIA</t>
  </si>
  <si>
    <t>Lwówek Śląski</t>
  </si>
  <si>
    <t>Wojcieszów</t>
  </si>
  <si>
    <t>Świeradów-Zdrój</t>
  </si>
  <si>
    <t>Podgórzyn</t>
  </si>
  <si>
    <t>Bolków</t>
  </si>
  <si>
    <t>Szklarska Poręba</t>
  </si>
  <si>
    <t>Karpacz</t>
  </si>
  <si>
    <t>Lubomierz</t>
  </si>
  <si>
    <t>Pielgrzymka</t>
  </si>
  <si>
    <t>Świerzawa</t>
  </si>
  <si>
    <t>Piechowice</t>
  </si>
  <si>
    <t>Jeżów Sudecki</t>
  </si>
  <si>
    <t>Olszyna</t>
  </si>
  <si>
    <t>Mirsk</t>
  </si>
  <si>
    <t>Leśna</t>
  </si>
  <si>
    <t>Gryfów Śląski</t>
  </si>
  <si>
    <t>Zagrodno</t>
  </si>
  <si>
    <t>Janowice Wielkie</t>
  </si>
  <si>
    <t>Stara Kamienica</t>
  </si>
  <si>
    <t>Jelenia Góra</t>
  </si>
  <si>
    <t>Mysłakowice</t>
  </si>
  <si>
    <t>Wleń</t>
  </si>
  <si>
    <t>Kowary</t>
  </si>
  <si>
    <t>Marciszów</t>
  </si>
  <si>
    <t>ocena dla chorób ukł oddechowego</t>
  </si>
  <si>
    <t>Złotoryja - gmina miejska</t>
  </si>
  <si>
    <t>Złotoryja - gmina wiejska</t>
  </si>
  <si>
    <t>ocena dla udziału pow terenów zielonych</t>
  </si>
  <si>
    <t>brak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</si>
</sst>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/>
      <diagonal/>
    </border>
    <border>
      <left style="thin">
        <color theme="2" tint="-0.499984740745262"/>
      </left>
      <right/>
      <top style="medium">
        <color theme="2" tint="-0.499984740745262"/>
      </top>
      <bottom/>
      <diagonal/>
    </border>
    <border>
      <left style="thin">
        <color indexed="64"/>
      </left>
      <right style="medium">
        <color theme="2" tint="-0.499984740745262"/>
      </right>
      <top style="medium">
        <color theme="2" tint="-0.499984740745262"/>
      </top>
      <bottom style="thin">
        <color indexed="64"/>
      </bottom>
      <diagonal/>
    </border>
    <border>
      <left style="medium">
        <color theme="2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2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2" tint="-0.499984740745262"/>
      </left>
      <right style="thin">
        <color indexed="64"/>
      </right>
      <top style="thin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theme="2" tint="-0.499984740745262"/>
      </right>
      <top style="thin">
        <color indexed="64"/>
      </top>
      <bottom style="medium">
        <color theme="2" tint="-0.499984740745262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/>
    <xf numFmtId="4" fontId="2" fillId="0" borderId="0" xfId="0" applyNumberFormat="1" applyFont="1" applyFill="1" applyBorder="1"/>
    <xf numFmtId="9" fontId="2" fillId="0" borderId="0" xfId="1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2" fillId="0" borderId="1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9" fontId="2" fillId="0" borderId="12" xfId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9" fontId="2" fillId="0" borderId="0" xfId="1" applyFont="1" applyFill="1" applyAlignment="1">
      <alignment horizontal="center" vertical="center"/>
    </xf>
    <xf numFmtId="0" fontId="0" fillId="0" borderId="0" xfId="0" applyFill="1"/>
    <xf numFmtId="0" fontId="2" fillId="0" borderId="4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9" fontId="0" fillId="0" borderId="7" xfId="0" applyNumberFormat="1" applyFill="1" applyBorder="1" applyAlignment="1">
      <alignment horizontal="center" vertical="center"/>
    </xf>
    <xf numFmtId="9" fontId="3" fillId="0" borderId="7" xfId="0" applyNumberFormat="1" applyFont="1" applyFill="1" applyBorder="1" applyAlignment="1">
      <alignment horizontal="center" vertical="center"/>
    </xf>
    <xf numFmtId="9" fontId="0" fillId="0" borderId="9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EFCF2-29F3-4491-8638-F2A5B4625A4F}">
  <dimension ref="A1:X59"/>
  <sheetViews>
    <sheetView tabSelected="1" zoomScale="70" zoomScaleNormal="70" workbookViewId="0"/>
  </sheetViews>
  <sheetFormatPr defaultColWidth="8.7265625" defaultRowHeight="14" x14ac:dyDescent="0.3"/>
  <cols>
    <col min="1" max="1" width="8.7265625" style="3"/>
    <col min="2" max="2" width="25.54296875" style="3" customWidth="1"/>
    <col min="3" max="3" width="12.1796875" style="3" customWidth="1"/>
    <col min="4" max="5" width="17.54296875" style="3" customWidth="1"/>
    <col min="6" max="6" width="19" style="3" customWidth="1"/>
    <col min="7" max="7" width="13.1796875" style="3" customWidth="1"/>
    <col min="8" max="9" width="17.54296875" style="3" customWidth="1"/>
    <col min="10" max="10" width="16.453125" style="3" customWidth="1"/>
    <col min="11" max="13" width="17.54296875" style="3" customWidth="1"/>
    <col min="14" max="14" width="17.26953125" style="6" customWidth="1"/>
    <col min="15" max="15" width="21.26953125" style="6" customWidth="1"/>
    <col min="16" max="16" width="15.7265625" style="6" customWidth="1"/>
    <col min="17" max="17" width="16" style="6" customWidth="1"/>
    <col min="18" max="18" width="17" style="6" customWidth="1"/>
    <col min="19" max="19" width="16.81640625" style="6" customWidth="1"/>
    <col min="20" max="20" width="15.1796875" style="6" customWidth="1"/>
    <col min="21" max="21" width="20.453125" style="6" customWidth="1"/>
    <col min="22" max="22" width="16.81640625" style="6" customWidth="1"/>
    <col min="23" max="23" width="16.26953125" style="6" customWidth="1"/>
    <col min="24" max="24" width="16.453125" style="3" customWidth="1"/>
    <col min="25" max="16384" width="8.7265625" style="3"/>
  </cols>
  <sheetData>
    <row r="1" spans="1:24" ht="98" x14ac:dyDescent="0.3">
      <c r="A1" s="20" t="s">
        <v>0</v>
      </c>
      <c r="B1" s="21" t="s">
        <v>1</v>
      </c>
      <c r="C1" s="25" t="s">
        <v>2</v>
      </c>
      <c r="D1" s="26" t="s">
        <v>3</v>
      </c>
      <c r="E1" s="26" t="s">
        <v>4</v>
      </c>
      <c r="F1" s="27" t="s">
        <v>5</v>
      </c>
      <c r="G1" s="35" t="s">
        <v>6</v>
      </c>
      <c r="H1" s="27" t="s">
        <v>7</v>
      </c>
      <c r="I1" s="35" t="s">
        <v>8</v>
      </c>
      <c r="J1" s="27" t="s">
        <v>9</v>
      </c>
      <c r="K1" s="35" t="s">
        <v>10</v>
      </c>
      <c r="L1" s="27" t="s">
        <v>51</v>
      </c>
      <c r="M1" s="44" t="s">
        <v>12</v>
      </c>
      <c r="N1" s="47" t="s">
        <v>13</v>
      </c>
      <c r="O1" s="24" t="s">
        <v>14</v>
      </c>
      <c r="P1" s="50" t="s">
        <v>15</v>
      </c>
      <c r="Q1" s="47" t="s">
        <v>16</v>
      </c>
      <c r="R1" s="47" t="s">
        <v>17</v>
      </c>
      <c r="S1" s="44" t="s">
        <v>18</v>
      </c>
      <c r="T1" s="47" t="s">
        <v>19</v>
      </c>
      <c r="U1" s="22" t="s">
        <v>20</v>
      </c>
      <c r="V1" s="22" t="s">
        <v>21</v>
      </c>
      <c r="W1" s="22" t="s">
        <v>22</v>
      </c>
      <c r="X1" s="22" t="s">
        <v>23</v>
      </c>
    </row>
    <row r="2" spans="1:24" ht="14.5" x14ac:dyDescent="0.35">
      <c r="A2" s="15">
        <v>1</v>
      </c>
      <c r="B2" s="16" t="s">
        <v>24</v>
      </c>
      <c r="C2" s="28">
        <v>16931</v>
      </c>
      <c r="D2" s="10">
        <v>4004</v>
      </c>
      <c r="E2" s="23">
        <f t="shared" ref="E2:E27" si="0">D2/C2</f>
        <v>0.23648928001890024</v>
      </c>
      <c r="F2" s="29">
        <f t="shared" ref="F2:F27" si="1">IF(E2&lt;24%,1,IF(E2&lt;26%,2,IF(E2&lt;29%,3,4)))</f>
        <v>1</v>
      </c>
      <c r="G2" s="36">
        <v>40.299999999999997</v>
      </c>
      <c r="H2" s="37">
        <f t="shared" ref="H2:H27" si="2">IF(G2&lt;38,2,3)</f>
        <v>3</v>
      </c>
      <c r="I2" s="36">
        <v>6.2</v>
      </c>
      <c r="J2" s="37">
        <f t="shared" ref="J2:J27" si="3">IF(I2&lt;6,2,3)</f>
        <v>3</v>
      </c>
      <c r="K2" s="40">
        <v>0.11</v>
      </c>
      <c r="L2" s="41">
        <f t="shared" ref="L2:L27" si="4">IF(K2&gt;2,1,IF(K2&gt;1,2,IF(K2&gt;0.3,3,4)))</f>
        <v>4</v>
      </c>
      <c r="M2" s="45">
        <f t="shared" ref="M2:M27" si="5">(F2+H2+J2+L2)/4</f>
        <v>2.75</v>
      </c>
      <c r="N2" s="48">
        <f t="shared" ref="N2:N27" si="6">IF(M2&lt;1.5,1,IF(M2&lt;2.5,2,IF(M2&lt;3.5,3,4)))</f>
        <v>3</v>
      </c>
      <c r="O2" s="46">
        <v>3</v>
      </c>
      <c r="P2" s="51">
        <f t="shared" ref="P2:P27" si="7">N2*O2</f>
        <v>9</v>
      </c>
      <c r="Q2" s="48">
        <f t="shared" ref="Q2:Q27" si="8">IF(P2&lt;3,1,IF(P2&lt;5,2,IF(P2&lt;12,3,4)))</f>
        <v>3</v>
      </c>
      <c r="R2" s="53">
        <v>2</v>
      </c>
      <c r="S2" s="55">
        <f>Q2-R2</f>
        <v>1</v>
      </c>
      <c r="T2" s="57">
        <f>IF(S2&lt;-1,1,IF(S2&lt;1,2,IF(S2=1,3,4)))</f>
        <v>3</v>
      </c>
      <c r="U2" s="14">
        <v>3</v>
      </c>
      <c r="V2" s="100">
        <v>7</v>
      </c>
      <c r="W2" s="14">
        <f t="shared" ref="W2:W27" si="9">U2*V2</f>
        <v>21</v>
      </c>
      <c r="X2" s="102">
        <f t="shared" ref="X2:X27" si="10">IF(W2&lt;6,1,IF(W2&lt;12,2,IF(W2&lt;18,3,4)))</f>
        <v>4</v>
      </c>
    </row>
    <row r="3" spans="1:24" ht="14.5" x14ac:dyDescent="0.35">
      <c r="A3" s="15">
        <v>2</v>
      </c>
      <c r="B3" s="16" t="s">
        <v>25</v>
      </c>
      <c r="C3" s="28">
        <v>3582</v>
      </c>
      <c r="D3" s="10">
        <v>855</v>
      </c>
      <c r="E3" s="23">
        <f t="shared" si="0"/>
        <v>0.23869346733668342</v>
      </c>
      <c r="F3" s="29">
        <f t="shared" si="1"/>
        <v>1</v>
      </c>
      <c r="G3" s="36">
        <v>36.1</v>
      </c>
      <c r="H3" s="37">
        <f t="shared" si="2"/>
        <v>2</v>
      </c>
      <c r="I3" s="36">
        <v>5.7</v>
      </c>
      <c r="J3" s="37">
        <f t="shared" si="3"/>
        <v>2</v>
      </c>
      <c r="K3" s="40">
        <v>0.28999999999999998</v>
      </c>
      <c r="L3" s="41">
        <f t="shared" si="4"/>
        <v>4</v>
      </c>
      <c r="M3" s="45">
        <f t="shared" si="5"/>
        <v>2.25</v>
      </c>
      <c r="N3" s="48">
        <f t="shared" si="6"/>
        <v>2</v>
      </c>
      <c r="O3" s="46">
        <v>3</v>
      </c>
      <c r="P3" s="51">
        <f t="shared" si="7"/>
        <v>6</v>
      </c>
      <c r="Q3" s="48">
        <f t="shared" si="8"/>
        <v>3</v>
      </c>
      <c r="R3" s="53">
        <v>1</v>
      </c>
      <c r="S3" s="55">
        <f>Q3-R3</f>
        <v>2</v>
      </c>
      <c r="T3" s="58">
        <f>IF(S3&lt;-1,1,IF(S3&lt;1,2,IF(S3=1,3,4)))</f>
        <v>4</v>
      </c>
      <c r="U3" s="14">
        <v>3</v>
      </c>
      <c r="V3" s="100">
        <v>7</v>
      </c>
      <c r="W3" s="14">
        <f t="shared" si="9"/>
        <v>21</v>
      </c>
      <c r="X3" s="102">
        <f t="shared" si="10"/>
        <v>4</v>
      </c>
    </row>
    <row r="4" spans="1:24" ht="14.5" x14ac:dyDescent="0.35">
      <c r="A4" s="15">
        <v>3</v>
      </c>
      <c r="B4" s="17" t="s">
        <v>49</v>
      </c>
      <c r="C4" s="28">
        <v>15021</v>
      </c>
      <c r="D4" s="10">
        <v>3844</v>
      </c>
      <c r="E4" s="23">
        <f t="shared" si="0"/>
        <v>0.25590839491378736</v>
      </c>
      <c r="F4" s="29">
        <f t="shared" si="1"/>
        <v>2</v>
      </c>
      <c r="G4" s="36">
        <v>36.1</v>
      </c>
      <c r="H4" s="37">
        <f t="shared" si="2"/>
        <v>2</v>
      </c>
      <c r="I4" s="36">
        <v>5.7</v>
      </c>
      <c r="J4" s="37">
        <f t="shared" si="3"/>
        <v>2</v>
      </c>
      <c r="K4" s="40">
        <v>0.28999999999999998</v>
      </c>
      <c r="L4" s="41">
        <f t="shared" si="4"/>
        <v>4</v>
      </c>
      <c r="M4" s="45">
        <f t="shared" si="5"/>
        <v>2.5</v>
      </c>
      <c r="N4" s="48">
        <f t="shared" si="6"/>
        <v>3</v>
      </c>
      <c r="O4" s="46">
        <v>4</v>
      </c>
      <c r="P4" s="51">
        <f t="shared" si="7"/>
        <v>12</v>
      </c>
      <c r="Q4" s="48">
        <f t="shared" si="8"/>
        <v>4</v>
      </c>
      <c r="R4" s="53">
        <v>2</v>
      </c>
      <c r="S4" s="55">
        <f>Q4-R4</f>
        <v>2</v>
      </c>
      <c r="T4" s="58">
        <f>IF(S4&lt;-1,1,IF(S4&lt;1,2,IF(S4=1,3,4)))</f>
        <v>4</v>
      </c>
      <c r="U4" s="14">
        <v>3</v>
      </c>
      <c r="V4" s="100">
        <v>7</v>
      </c>
      <c r="W4" s="14">
        <f t="shared" si="9"/>
        <v>21</v>
      </c>
      <c r="X4" s="102">
        <f t="shared" si="10"/>
        <v>4</v>
      </c>
    </row>
    <row r="5" spans="1:24" ht="14.5" x14ac:dyDescent="0.35">
      <c r="A5" s="15">
        <v>4</v>
      </c>
      <c r="B5" s="16" t="s">
        <v>26</v>
      </c>
      <c r="C5" s="28">
        <v>3945</v>
      </c>
      <c r="D5" s="10">
        <v>1010</v>
      </c>
      <c r="E5" s="23">
        <f t="shared" si="0"/>
        <v>0.25602027883396705</v>
      </c>
      <c r="F5" s="29">
        <f t="shared" si="1"/>
        <v>2</v>
      </c>
      <c r="G5" s="36">
        <v>39.200000000000003</v>
      </c>
      <c r="H5" s="37">
        <f t="shared" si="2"/>
        <v>3</v>
      </c>
      <c r="I5" s="36">
        <v>5</v>
      </c>
      <c r="J5" s="37">
        <f t="shared" si="3"/>
        <v>2</v>
      </c>
      <c r="K5" s="40">
        <v>0.31</v>
      </c>
      <c r="L5" s="41">
        <f t="shared" si="4"/>
        <v>3</v>
      </c>
      <c r="M5" s="45">
        <f t="shared" si="5"/>
        <v>2.5</v>
      </c>
      <c r="N5" s="48">
        <f t="shared" si="6"/>
        <v>3</v>
      </c>
      <c r="O5" s="46">
        <v>3</v>
      </c>
      <c r="P5" s="51">
        <f t="shared" si="7"/>
        <v>9</v>
      </c>
      <c r="Q5" s="48">
        <f t="shared" si="8"/>
        <v>3</v>
      </c>
      <c r="R5" s="53">
        <v>2</v>
      </c>
      <c r="S5" s="55">
        <f>Q5-R5</f>
        <v>1</v>
      </c>
      <c r="T5" s="99">
        <f>IF(S5&lt;-1,1,IF(S5&lt;1,2,IF(S5=1,3,4)))</f>
        <v>3</v>
      </c>
      <c r="U5" s="14">
        <v>3</v>
      </c>
      <c r="V5" s="100">
        <v>7</v>
      </c>
      <c r="W5" s="14">
        <f t="shared" si="9"/>
        <v>21</v>
      </c>
      <c r="X5" s="102">
        <f t="shared" si="10"/>
        <v>4</v>
      </c>
    </row>
    <row r="6" spans="1:24" ht="14.5" x14ac:dyDescent="0.35">
      <c r="A6" s="15">
        <v>5</v>
      </c>
      <c r="B6" s="16" t="s">
        <v>27</v>
      </c>
      <c r="C6" s="28">
        <v>8209</v>
      </c>
      <c r="D6" s="10">
        <v>2051</v>
      </c>
      <c r="E6" s="23">
        <f t="shared" si="0"/>
        <v>0.24984772810330125</v>
      </c>
      <c r="F6" s="29">
        <f t="shared" si="1"/>
        <v>2</v>
      </c>
      <c r="G6" s="36">
        <v>37.799999999999997</v>
      </c>
      <c r="H6" s="37">
        <f t="shared" si="2"/>
        <v>2</v>
      </c>
      <c r="I6" s="36">
        <v>4.5999999999999996</v>
      </c>
      <c r="J6" s="37">
        <f t="shared" si="3"/>
        <v>2</v>
      </c>
      <c r="K6" s="40">
        <v>0.15</v>
      </c>
      <c r="L6" s="41">
        <f t="shared" si="4"/>
        <v>4</v>
      </c>
      <c r="M6" s="45">
        <f t="shared" si="5"/>
        <v>2.5</v>
      </c>
      <c r="N6" s="48">
        <f t="shared" si="6"/>
        <v>3</v>
      </c>
      <c r="O6" s="46">
        <v>3</v>
      </c>
      <c r="P6" s="51">
        <f t="shared" si="7"/>
        <v>9</v>
      </c>
      <c r="Q6" s="48">
        <f t="shared" si="8"/>
        <v>3</v>
      </c>
      <c r="R6" s="53" t="s">
        <v>52</v>
      </c>
      <c r="S6" s="53" t="s">
        <v>52</v>
      </c>
      <c r="T6" s="56">
        <f>Q6</f>
        <v>3</v>
      </c>
      <c r="U6" s="14">
        <v>3</v>
      </c>
      <c r="V6" s="100">
        <v>7</v>
      </c>
      <c r="W6" s="14">
        <f t="shared" si="9"/>
        <v>21</v>
      </c>
      <c r="X6" s="102">
        <f t="shared" si="10"/>
        <v>4</v>
      </c>
    </row>
    <row r="7" spans="1:24" ht="14.5" x14ac:dyDescent="0.35">
      <c r="A7" s="15">
        <v>6</v>
      </c>
      <c r="B7" s="16" t="s">
        <v>28</v>
      </c>
      <c r="C7" s="30">
        <v>10114</v>
      </c>
      <c r="D7" s="11">
        <v>2495</v>
      </c>
      <c r="E7" s="23">
        <f t="shared" si="0"/>
        <v>0.24668775954122998</v>
      </c>
      <c r="F7" s="29">
        <f t="shared" si="1"/>
        <v>2</v>
      </c>
      <c r="G7" s="36">
        <v>38.4</v>
      </c>
      <c r="H7" s="37">
        <f t="shared" si="2"/>
        <v>3</v>
      </c>
      <c r="I7" s="36">
        <v>7</v>
      </c>
      <c r="J7" s="37">
        <f t="shared" si="3"/>
        <v>3</v>
      </c>
      <c r="K7" s="40">
        <v>0.21</v>
      </c>
      <c r="L7" s="41">
        <f t="shared" si="4"/>
        <v>4</v>
      </c>
      <c r="M7" s="45">
        <f t="shared" si="5"/>
        <v>3</v>
      </c>
      <c r="N7" s="48">
        <f t="shared" si="6"/>
        <v>3</v>
      </c>
      <c r="O7" s="46">
        <v>3</v>
      </c>
      <c r="P7" s="51">
        <f t="shared" si="7"/>
        <v>9</v>
      </c>
      <c r="Q7" s="48">
        <f t="shared" si="8"/>
        <v>3</v>
      </c>
      <c r="R7" s="53">
        <v>2</v>
      </c>
      <c r="S7" s="55">
        <f t="shared" ref="S7:S27" si="11">Q7-R7</f>
        <v>1</v>
      </c>
      <c r="T7" s="57">
        <f t="shared" ref="T7:T27" si="12">IF(S7&lt;-1,1,IF(S7&lt;1,2,IF(S7=1,3,4)))</f>
        <v>3</v>
      </c>
      <c r="U7" s="14">
        <v>3</v>
      </c>
      <c r="V7" s="100">
        <v>7</v>
      </c>
      <c r="W7" s="14">
        <f t="shared" si="9"/>
        <v>21</v>
      </c>
      <c r="X7" s="102">
        <f t="shared" si="10"/>
        <v>4</v>
      </c>
    </row>
    <row r="8" spans="1:24" ht="14.5" x14ac:dyDescent="0.35">
      <c r="A8" s="15">
        <v>7</v>
      </c>
      <c r="B8" s="16" t="s">
        <v>29</v>
      </c>
      <c r="C8" s="28">
        <v>6557</v>
      </c>
      <c r="D8" s="10">
        <v>1664</v>
      </c>
      <c r="E8" s="23">
        <f t="shared" si="0"/>
        <v>0.25377459203904223</v>
      </c>
      <c r="F8" s="29">
        <f t="shared" si="1"/>
        <v>2</v>
      </c>
      <c r="G8" s="36">
        <v>37.799999999999997</v>
      </c>
      <c r="H8" s="37">
        <f t="shared" si="2"/>
        <v>2</v>
      </c>
      <c r="I8" s="36">
        <v>4.5999999999999996</v>
      </c>
      <c r="J8" s="37">
        <f t="shared" si="3"/>
        <v>2</v>
      </c>
      <c r="K8" s="40">
        <v>1.1100000000000001</v>
      </c>
      <c r="L8" s="41">
        <f t="shared" si="4"/>
        <v>2</v>
      </c>
      <c r="M8" s="45">
        <f t="shared" si="5"/>
        <v>2</v>
      </c>
      <c r="N8" s="48">
        <f t="shared" si="6"/>
        <v>2</v>
      </c>
      <c r="O8" s="46">
        <v>3</v>
      </c>
      <c r="P8" s="51">
        <f t="shared" si="7"/>
        <v>6</v>
      </c>
      <c r="Q8" s="48">
        <f t="shared" si="8"/>
        <v>3</v>
      </c>
      <c r="R8" s="53">
        <v>2</v>
      </c>
      <c r="S8" s="55">
        <f t="shared" si="11"/>
        <v>1</v>
      </c>
      <c r="T8" s="57">
        <f t="shared" si="12"/>
        <v>3</v>
      </c>
      <c r="U8" s="14">
        <v>3</v>
      </c>
      <c r="V8" s="100">
        <v>7</v>
      </c>
      <c r="W8" s="14">
        <f t="shared" si="9"/>
        <v>21</v>
      </c>
      <c r="X8" s="102">
        <f t="shared" si="10"/>
        <v>4</v>
      </c>
    </row>
    <row r="9" spans="1:24" ht="14.5" x14ac:dyDescent="0.35">
      <c r="A9" s="15">
        <v>8</v>
      </c>
      <c r="B9" s="16" t="s">
        <v>30</v>
      </c>
      <c r="C9" s="28">
        <v>4367</v>
      </c>
      <c r="D9" s="10">
        <v>1069</v>
      </c>
      <c r="E9" s="23">
        <f t="shared" si="0"/>
        <v>0.24479047400961759</v>
      </c>
      <c r="F9" s="29">
        <f t="shared" si="1"/>
        <v>2</v>
      </c>
      <c r="G9" s="36">
        <v>37.799999999999997</v>
      </c>
      <c r="H9" s="37">
        <f t="shared" si="2"/>
        <v>2</v>
      </c>
      <c r="I9" s="36">
        <v>4.5999999999999996</v>
      </c>
      <c r="J9" s="37">
        <f t="shared" si="3"/>
        <v>2</v>
      </c>
      <c r="K9" s="40">
        <v>0.11</v>
      </c>
      <c r="L9" s="41">
        <f t="shared" si="4"/>
        <v>4</v>
      </c>
      <c r="M9" s="45">
        <f t="shared" si="5"/>
        <v>2.5</v>
      </c>
      <c r="N9" s="48">
        <f t="shared" si="6"/>
        <v>3</v>
      </c>
      <c r="O9" s="46">
        <v>2</v>
      </c>
      <c r="P9" s="51">
        <f t="shared" si="7"/>
        <v>6</v>
      </c>
      <c r="Q9" s="48">
        <f t="shared" si="8"/>
        <v>3</v>
      </c>
      <c r="R9" s="53">
        <v>2</v>
      </c>
      <c r="S9" s="55">
        <f t="shared" si="11"/>
        <v>1</v>
      </c>
      <c r="T9" s="57">
        <f t="shared" si="12"/>
        <v>3</v>
      </c>
      <c r="U9" s="14">
        <v>3</v>
      </c>
      <c r="V9" s="100">
        <v>7</v>
      </c>
      <c r="W9" s="14">
        <f t="shared" si="9"/>
        <v>21</v>
      </c>
      <c r="X9" s="102">
        <f t="shared" si="10"/>
        <v>4</v>
      </c>
    </row>
    <row r="10" spans="1:24" ht="14.5" x14ac:dyDescent="0.35">
      <c r="A10" s="15">
        <v>9</v>
      </c>
      <c r="B10" s="16" t="s">
        <v>31</v>
      </c>
      <c r="C10" s="28">
        <v>6072</v>
      </c>
      <c r="D10" s="10">
        <v>1301</v>
      </c>
      <c r="E10" s="23">
        <f t="shared" si="0"/>
        <v>0.21426218708827405</v>
      </c>
      <c r="F10" s="29">
        <f t="shared" si="1"/>
        <v>1</v>
      </c>
      <c r="G10" s="36">
        <v>40.299999999999997</v>
      </c>
      <c r="H10" s="37">
        <f t="shared" si="2"/>
        <v>3</v>
      </c>
      <c r="I10" s="36">
        <v>6.2</v>
      </c>
      <c r="J10" s="37">
        <f t="shared" si="3"/>
        <v>3</v>
      </c>
      <c r="K10" s="40">
        <v>0.84</v>
      </c>
      <c r="L10" s="41">
        <f t="shared" si="4"/>
        <v>3</v>
      </c>
      <c r="M10" s="45">
        <f t="shared" si="5"/>
        <v>2.5</v>
      </c>
      <c r="N10" s="48">
        <f t="shared" si="6"/>
        <v>3</v>
      </c>
      <c r="O10" s="46">
        <v>3</v>
      </c>
      <c r="P10" s="51">
        <f t="shared" si="7"/>
        <v>9</v>
      </c>
      <c r="Q10" s="48">
        <f t="shared" si="8"/>
        <v>3</v>
      </c>
      <c r="R10" s="53">
        <v>2</v>
      </c>
      <c r="S10" s="55">
        <f t="shared" si="11"/>
        <v>1</v>
      </c>
      <c r="T10" s="57">
        <f t="shared" si="12"/>
        <v>3</v>
      </c>
      <c r="U10" s="14">
        <v>3</v>
      </c>
      <c r="V10" s="100">
        <v>7</v>
      </c>
      <c r="W10" s="14">
        <f t="shared" si="9"/>
        <v>21</v>
      </c>
      <c r="X10" s="102">
        <f t="shared" si="10"/>
        <v>4</v>
      </c>
    </row>
    <row r="11" spans="1:24" ht="14.5" x14ac:dyDescent="0.35">
      <c r="A11" s="15">
        <v>10</v>
      </c>
      <c r="B11" s="16" t="s">
        <v>32</v>
      </c>
      <c r="C11" s="28">
        <v>4452</v>
      </c>
      <c r="D11" s="10">
        <v>897</v>
      </c>
      <c r="E11" s="23">
        <f t="shared" si="0"/>
        <v>0.20148247978436656</v>
      </c>
      <c r="F11" s="29">
        <f t="shared" si="1"/>
        <v>1</v>
      </c>
      <c r="G11" s="36">
        <v>36.1</v>
      </c>
      <c r="H11" s="37">
        <f t="shared" si="2"/>
        <v>2</v>
      </c>
      <c r="I11" s="36">
        <v>5.7</v>
      </c>
      <c r="J11" s="37">
        <f t="shared" si="3"/>
        <v>2</v>
      </c>
      <c r="K11" s="40">
        <v>0.28000000000000003</v>
      </c>
      <c r="L11" s="41">
        <f t="shared" si="4"/>
        <v>4</v>
      </c>
      <c r="M11" s="45">
        <f t="shared" si="5"/>
        <v>2.25</v>
      </c>
      <c r="N11" s="48">
        <f t="shared" si="6"/>
        <v>2</v>
      </c>
      <c r="O11" s="46">
        <v>2</v>
      </c>
      <c r="P11" s="51">
        <f t="shared" si="7"/>
        <v>4</v>
      </c>
      <c r="Q11" s="48">
        <f t="shared" si="8"/>
        <v>2</v>
      </c>
      <c r="R11" s="53">
        <v>2</v>
      </c>
      <c r="S11" s="55">
        <f t="shared" si="11"/>
        <v>0</v>
      </c>
      <c r="T11" s="56">
        <f t="shared" si="12"/>
        <v>2</v>
      </c>
      <c r="U11" s="14">
        <v>3</v>
      </c>
      <c r="V11" s="100">
        <v>7</v>
      </c>
      <c r="W11" s="14">
        <f t="shared" si="9"/>
        <v>21</v>
      </c>
      <c r="X11" s="102">
        <f t="shared" si="10"/>
        <v>4</v>
      </c>
    </row>
    <row r="12" spans="1:24" ht="14.5" x14ac:dyDescent="0.35">
      <c r="A12" s="15">
        <v>11</v>
      </c>
      <c r="B12" s="16" t="s">
        <v>33</v>
      </c>
      <c r="C12" s="28">
        <v>7381</v>
      </c>
      <c r="D12" s="10">
        <v>1686</v>
      </c>
      <c r="E12" s="23">
        <f t="shared" si="0"/>
        <v>0.22842433274624035</v>
      </c>
      <c r="F12" s="29">
        <f t="shared" si="1"/>
        <v>1</v>
      </c>
      <c r="G12" s="36">
        <v>36.1</v>
      </c>
      <c r="H12" s="37">
        <f t="shared" si="2"/>
        <v>2</v>
      </c>
      <c r="I12" s="36">
        <v>5.7</v>
      </c>
      <c r="J12" s="37">
        <f t="shared" si="3"/>
        <v>2</v>
      </c>
      <c r="K12" s="40">
        <v>0.18</v>
      </c>
      <c r="L12" s="41">
        <f t="shared" si="4"/>
        <v>4</v>
      </c>
      <c r="M12" s="45">
        <f t="shared" si="5"/>
        <v>2.25</v>
      </c>
      <c r="N12" s="48">
        <f t="shared" si="6"/>
        <v>2</v>
      </c>
      <c r="O12" s="46">
        <v>3</v>
      </c>
      <c r="P12" s="51">
        <f t="shared" si="7"/>
        <v>6</v>
      </c>
      <c r="Q12" s="48">
        <f t="shared" si="8"/>
        <v>3</v>
      </c>
      <c r="R12" s="53">
        <v>3</v>
      </c>
      <c r="S12" s="55">
        <f t="shared" si="11"/>
        <v>0</v>
      </c>
      <c r="T12" s="56">
        <f t="shared" si="12"/>
        <v>2</v>
      </c>
      <c r="U12" s="14">
        <v>3</v>
      </c>
      <c r="V12" s="100">
        <v>7</v>
      </c>
      <c r="W12" s="14">
        <f t="shared" si="9"/>
        <v>21</v>
      </c>
      <c r="X12" s="102">
        <f t="shared" si="10"/>
        <v>4</v>
      </c>
    </row>
    <row r="13" spans="1:24" ht="14.5" x14ac:dyDescent="0.35">
      <c r="A13" s="15">
        <v>12</v>
      </c>
      <c r="B13" s="16" t="s">
        <v>50</v>
      </c>
      <c r="C13" s="28">
        <v>7010</v>
      </c>
      <c r="D13" s="10">
        <v>1508</v>
      </c>
      <c r="E13" s="23">
        <f t="shared" si="0"/>
        <v>0.21512125534950072</v>
      </c>
      <c r="F13" s="29">
        <f t="shared" si="1"/>
        <v>1</v>
      </c>
      <c r="G13" s="36">
        <v>36.1</v>
      </c>
      <c r="H13" s="37">
        <f t="shared" si="2"/>
        <v>2</v>
      </c>
      <c r="I13" s="36">
        <v>5.7</v>
      </c>
      <c r="J13" s="37">
        <f t="shared" si="3"/>
        <v>2</v>
      </c>
      <c r="K13" s="40">
        <v>0.93</v>
      </c>
      <c r="L13" s="41">
        <f t="shared" si="4"/>
        <v>3</v>
      </c>
      <c r="M13" s="45">
        <f t="shared" si="5"/>
        <v>2</v>
      </c>
      <c r="N13" s="48">
        <f t="shared" si="6"/>
        <v>2</v>
      </c>
      <c r="O13" s="46">
        <v>1</v>
      </c>
      <c r="P13" s="51">
        <f t="shared" si="7"/>
        <v>2</v>
      </c>
      <c r="Q13" s="48">
        <f t="shared" si="8"/>
        <v>1</v>
      </c>
      <c r="R13" s="53">
        <v>1</v>
      </c>
      <c r="S13" s="55">
        <f t="shared" si="11"/>
        <v>0</v>
      </c>
      <c r="T13" s="56">
        <f t="shared" si="12"/>
        <v>2</v>
      </c>
      <c r="U13" s="14">
        <v>3</v>
      </c>
      <c r="V13" s="100">
        <v>5</v>
      </c>
      <c r="W13" s="14">
        <f t="shared" si="9"/>
        <v>15</v>
      </c>
      <c r="X13" s="103">
        <f t="shared" si="10"/>
        <v>3</v>
      </c>
    </row>
    <row r="14" spans="1:24" ht="14.5" x14ac:dyDescent="0.35">
      <c r="A14" s="15">
        <v>13</v>
      </c>
      <c r="B14" s="16" t="s">
        <v>34</v>
      </c>
      <c r="C14" s="28">
        <v>6001</v>
      </c>
      <c r="D14" s="10">
        <v>1561</v>
      </c>
      <c r="E14" s="23">
        <f t="shared" si="0"/>
        <v>0.26012331278120315</v>
      </c>
      <c r="F14" s="29">
        <f t="shared" si="1"/>
        <v>3</v>
      </c>
      <c r="G14" s="36">
        <v>37.799999999999997</v>
      </c>
      <c r="H14" s="37">
        <f t="shared" si="2"/>
        <v>2</v>
      </c>
      <c r="I14" s="36">
        <v>4.5999999999999996</v>
      </c>
      <c r="J14" s="37">
        <f t="shared" si="3"/>
        <v>2</v>
      </c>
      <c r="K14" s="40">
        <v>0.15</v>
      </c>
      <c r="L14" s="41">
        <f t="shared" si="4"/>
        <v>4</v>
      </c>
      <c r="M14" s="45">
        <f t="shared" si="5"/>
        <v>2.75</v>
      </c>
      <c r="N14" s="48">
        <f t="shared" si="6"/>
        <v>3</v>
      </c>
      <c r="O14" s="46">
        <v>4</v>
      </c>
      <c r="P14" s="51">
        <f t="shared" si="7"/>
        <v>12</v>
      </c>
      <c r="Q14" s="48">
        <f t="shared" si="8"/>
        <v>4</v>
      </c>
      <c r="R14" s="53">
        <v>2</v>
      </c>
      <c r="S14" s="55">
        <f t="shared" si="11"/>
        <v>2</v>
      </c>
      <c r="T14" s="58">
        <f t="shared" si="12"/>
        <v>4</v>
      </c>
      <c r="U14" s="14">
        <v>3</v>
      </c>
      <c r="V14" s="100">
        <v>7</v>
      </c>
      <c r="W14" s="14">
        <f t="shared" si="9"/>
        <v>21</v>
      </c>
      <c r="X14" s="102">
        <f t="shared" si="10"/>
        <v>4</v>
      </c>
    </row>
    <row r="15" spans="1:24" ht="14.5" x14ac:dyDescent="0.35">
      <c r="A15" s="15">
        <v>14</v>
      </c>
      <c r="B15" s="16" t="s">
        <v>35</v>
      </c>
      <c r="C15" s="28">
        <v>7685</v>
      </c>
      <c r="D15" s="10">
        <v>1589</v>
      </c>
      <c r="E15" s="23">
        <f t="shared" si="0"/>
        <v>0.20676642810670137</v>
      </c>
      <c r="F15" s="29">
        <f t="shared" si="1"/>
        <v>1</v>
      </c>
      <c r="G15" s="36">
        <v>37.799999999999997</v>
      </c>
      <c r="H15" s="37">
        <f t="shared" si="2"/>
        <v>2</v>
      </c>
      <c r="I15" s="36">
        <v>4.5999999999999996</v>
      </c>
      <c r="J15" s="37">
        <f t="shared" si="3"/>
        <v>2</v>
      </c>
      <c r="K15" s="40">
        <v>0.06</v>
      </c>
      <c r="L15" s="41">
        <f t="shared" si="4"/>
        <v>4</v>
      </c>
      <c r="M15" s="45">
        <f t="shared" si="5"/>
        <v>2.25</v>
      </c>
      <c r="N15" s="48">
        <f t="shared" si="6"/>
        <v>2</v>
      </c>
      <c r="O15" s="46">
        <v>4</v>
      </c>
      <c r="P15" s="51">
        <f t="shared" si="7"/>
        <v>8</v>
      </c>
      <c r="Q15" s="48">
        <f t="shared" si="8"/>
        <v>3</v>
      </c>
      <c r="R15" s="53">
        <v>1</v>
      </c>
      <c r="S15" s="55">
        <f t="shared" si="11"/>
        <v>2</v>
      </c>
      <c r="T15" s="58">
        <f t="shared" si="12"/>
        <v>4</v>
      </c>
      <c r="U15" s="14">
        <v>3</v>
      </c>
      <c r="V15" s="100">
        <v>7</v>
      </c>
      <c r="W15" s="14">
        <f t="shared" si="9"/>
        <v>21</v>
      </c>
      <c r="X15" s="102">
        <f t="shared" si="10"/>
        <v>4</v>
      </c>
    </row>
    <row r="16" spans="1:24" ht="14.5" x14ac:dyDescent="0.35">
      <c r="A16" s="15">
        <v>15</v>
      </c>
      <c r="B16" s="16" t="s">
        <v>36</v>
      </c>
      <c r="C16" s="28">
        <v>6392</v>
      </c>
      <c r="D16" s="10">
        <v>1496</v>
      </c>
      <c r="E16" s="23">
        <f t="shared" si="0"/>
        <v>0.23404255319148937</v>
      </c>
      <c r="F16" s="29">
        <f t="shared" si="1"/>
        <v>1</v>
      </c>
      <c r="G16" s="36">
        <v>39.200000000000003</v>
      </c>
      <c r="H16" s="37">
        <f t="shared" si="2"/>
        <v>3</v>
      </c>
      <c r="I16" s="36">
        <v>5</v>
      </c>
      <c r="J16" s="37">
        <f t="shared" si="3"/>
        <v>2</v>
      </c>
      <c r="K16" s="40">
        <v>5.0599999999999996</v>
      </c>
      <c r="L16" s="41">
        <f t="shared" si="4"/>
        <v>1</v>
      </c>
      <c r="M16" s="45">
        <f t="shared" si="5"/>
        <v>1.75</v>
      </c>
      <c r="N16" s="48">
        <f t="shared" si="6"/>
        <v>2</v>
      </c>
      <c r="O16" s="46">
        <v>3</v>
      </c>
      <c r="P16" s="51">
        <f t="shared" si="7"/>
        <v>6</v>
      </c>
      <c r="Q16" s="48">
        <f t="shared" si="8"/>
        <v>3</v>
      </c>
      <c r="R16" s="53">
        <v>2</v>
      </c>
      <c r="S16" s="55">
        <f t="shared" si="11"/>
        <v>1</v>
      </c>
      <c r="T16" s="57">
        <f t="shared" si="12"/>
        <v>3</v>
      </c>
      <c r="U16" s="14">
        <v>3</v>
      </c>
      <c r="V16" s="100">
        <v>7</v>
      </c>
      <c r="W16" s="14">
        <f t="shared" si="9"/>
        <v>21</v>
      </c>
      <c r="X16" s="102">
        <f t="shared" si="10"/>
        <v>4</v>
      </c>
    </row>
    <row r="17" spans="1:24" ht="14.5" x14ac:dyDescent="0.35">
      <c r="A17" s="15">
        <v>16</v>
      </c>
      <c r="B17" s="16" t="s">
        <v>37</v>
      </c>
      <c r="C17" s="28">
        <v>8423</v>
      </c>
      <c r="D17" s="10">
        <v>2021</v>
      </c>
      <c r="E17" s="23">
        <f t="shared" si="0"/>
        <v>0.23993826427638609</v>
      </c>
      <c r="F17" s="29">
        <f t="shared" si="1"/>
        <v>1</v>
      </c>
      <c r="G17" s="36">
        <v>40.299999999999997</v>
      </c>
      <c r="H17" s="37">
        <f t="shared" si="2"/>
        <v>3</v>
      </c>
      <c r="I17" s="36">
        <v>6.2</v>
      </c>
      <c r="J17" s="37">
        <f t="shared" si="3"/>
        <v>3</v>
      </c>
      <c r="K17" s="40">
        <v>0.3</v>
      </c>
      <c r="L17" s="41">
        <f t="shared" si="4"/>
        <v>4</v>
      </c>
      <c r="M17" s="45">
        <f t="shared" si="5"/>
        <v>2.75</v>
      </c>
      <c r="N17" s="48">
        <f t="shared" si="6"/>
        <v>3</v>
      </c>
      <c r="O17" s="46">
        <v>3</v>
      </c>
      <c r="P17" s="51">
        <f t="shared" si="7"/>
        <v>9</v>
      </c>
      <c r="Q17" s="48">
        <f t="shared" si="8"/>
        <v>3</v>
      </c>
      <c r="R17" s="53">
        <v>2</v>
      </c>
      <c r="S17" s="55">
        <f t="shared" si="11"/>
        <v>1</v>
      </c>
      <c r="T17" s="57">
        <f t="shared" si="12"/>
        <v>3</v>
      </c>
      <c r="U17" s="14">
        <v>3</v>
      </c>
      <c r="V17" s="100">
        <v>7</v>
      </c>
      <c r="W17" s="14">
        <f t="shared" si="9"/>
        <v>21</v>
      </c>
      <c r="X17" s="102">
        <f t="shared" si="10"/>
        <v>4</v>
      </c>
    </row>
    <row r="18" spans="1:24" ht="14.5" x14ac:dyDescent="0.35">
      <c r="A18" s="15">
        <v>17</v>
      </c>
      <c r="B18" s="16" t="s">
        <v>38</v>
      </c>
      <c r="C18" s="28">
        <v>9748</v>
      </c>
      <c r="D18" s="10">
        <v>2281</v>
      </c>
      <c r="E18" s="23">
        <f t="shared" si="0"/>
        <v>0.23399671727533852</v>
      </c>
      <c r="F18" s="29">
        <f t="shared" si="1"/>
        <v>1</v>
      </c>
      <c r="G18" s="36">
        <v>39.200000000000003</v>
      </c>
      <c r="H18" s="37">
        <f t="shared" si="2"/>
        <v>3</v>
      </c>
      <c r="I18" s="36">
        <v>5</v>
      </c>
      <c r="J18" s="37">
        <f t="shared" si="3"/>
        <v>2</v>
      </c>
      <c r="K18" s="40">
        <v>0.41</v>
      </c>
      <c r="L18" s="41">
        <f t="shared" si="4"/>
        <v>3</v>
      </c>
      <c r="M18" s="45">
        <f t="shared" si="5"/>
        <v>2.25</v>
      </c>
      <c r="N18" s="48">
        <f t="shared" si="6"/>
        <v>2</v>
      </c>
      <c r="O18" s="46">
        <v>3</v>
      </c>
      <c r="P18" s="51">
        <f t="shared" si="7"/>
        <v>6</v>
      </c>
      <c r="Q18" s="48">
        <f t="shared" si="8"/>
        <v>3</v>
      </c>
      <c r="R18" s="53">
        <v>2</v>
      </c>
      <c r="S18" s="55">
        <f t="shared" si="11"/>
        <v>1</v>
      </c>
      <c r="T18" s="57">
        <f t="shared" si="12"/>
        <v>3</v>
      </c>
      <c r="U18" s="14">
        <v>3</v>
      </c>
      <c r="V18" s="100">
        <v>7</v>
      </c>
      <c r="W18" s="14">
        <f t="shared" si="9"/>
        <v>21</v>
      </c>
      <c r="X18" s="102">
        <f t="shared" si="10"/>
        <v>4</v>
      </c>
    </row>
    <row r="19" spans="1:24" ht="14.5" x14ac:dyDescent="0.35">
      <c r="A19" s="15">
        <v>18</v>
      </c>
      <c r="B19" s="16" t="s">
        <v>39</v>
      </c>
      <c r="C19" s="28">
        <v>9453</v>
      </c>
      <c r="D19" s="10">
        <v>2305</v>
      </c>
      <c r="E19" s="23">
        <f t="shared" si="0"/>
        <v>0.24383793504707502</v>
      </c>
      <c r="F19" s="29">
        <f t="shared" si="1"/>
        <v>2</v>
      </c>
      <c r="G19" s="36">
        <v>40.299999999999997</v>
      </c>
      <c r="H19" s="37">
        <f t="shared" si="2"/>
        <v>3</v>
      </c>
      <c r="I19" s="36">
        <v>6.2</v>
      </c>
      <c r="J19" s="37">
        <f t="shared" si="3"/>
        <v>3</v>
      </c>
      <c r="K19" s="40">
        <v>0.31</v>
      </c>
      <c r="L19" s="41">
        <f t="shared" si="4"/>
        <v>3</v>
      </c>
      <c r="M19" s="45">
        <f t="shared" si="5"/>
        <v>2.75</v>
      </c>
      <c r="N19" s="48">
        <f t="shared" si="6"/>
        <v>3</v>
      </c>
      <c r="O19" s="46">
        <v>3</v>
      </c>
      <c r="P19" s="51">
        <f t="shared" si="7"/>
        <v>9</v>
      </c>
      <c r="Q19" s="48">
        <f t="shared" si="8"/>
        <v>3</v>
      </c>
      <c r="R19" s="53">
        <v>4</v>
      </c>
      <c r="S19" s="55">
        <f t="shared" si="11"/>
        <v>-1</v>
      </c>
      <c r="T19" s="56">
        <f t="shared" si="12"/>
        <v>2</v>
      </c>
      <c r="U19" s="14">
        <v>3</v>
      </c>
      <c r="V19" s="100">
        <v>7</v>
      </c>
      <c r="W19" s="14">
        <f t="shared" si="9"/>
        <v>21</v>
      </c>
      <c r="X19" s="102">
        <f t="shared" si="10"/>
        <v>4</v>
      </c>
    </row>
    <row r="20" spans="1:24" ht="14.5" x14ac:dyDescent="0.35">
      <c r="A20" s="15">
        <v>19</v>
      </c>
      <c r="B20" s="16" t="s">
        <v>40</v>
      </c>
      <c r="C20" s="28">
        <v>5124</v>
      </c>
      <c r="D20" s="10">
        <v>1109</v>
      </c>
      <c r="E20" s="23">
        <f t="shared" si="0"/>
        <v>0.21643247462919593</v>
      </c>
      <c r="F20" s="29">
        <f t="shared" si="1"/>
        <v>1</v>
      </c>
      <c r="G20" s="36">
        <v>36.1</v>
      </c>
      <c r="H20" s="37">
        <f t="shared" si="2"/>
        <v>2</v>
      </c>
      <c r="I20" s="36">
        <v>5.7</v>
      </c>
      <c r="J20" s="37">
        <f t="shared" si="3"/>
        <v>2</v>
      </c>
      <c r="K20" s="40">
        <v>0.52</v>
      </c>
      <c r="L20" s="41">
        <f t="shared" si="4"/>
        <v>3</v>
      </c>
      <c r="M20" s="45">
        <f t="shared" si="5"/>
        <v>2</v>
      </c>
      <c r="N20" s="48">
        <f t="shared" si="6"/>
        <v>2</v>
      </c>
      <c r="O20" s="46">
        <v>2</v>
      </c>
      <c r="P20" s="51">
        <f t="shared" si="7"/>
        <v>4</v>
      </c>
      <c r="Q20" s="48">
        <f t="shared" si="8"/>
        <v>2</v>
      </c>
      <c r="R20" s="53">
        <v>1</v>
      </c>
      <c r="S20" s="55">
        <f t="shared" si="11"/>
        <v>1</v>
      </c>
      <c r="T20" s="57">
        <f t="shared" si="12"/>
        <v>3</v>
      </c>
      <c r="U20" s="14">
        <v>3</v>
      </c>
      <c r="V20" s="100">
        <v>7</v>
      </c>
      <c r="W20" s="14">
        <f t="shared" si="9"/>
        <v>21</v>
      </c>
      <c r="X20" s="102">
        <f t="shared" si="10"/>
        <v>4</v>
      </c>
    </row>
    <row r="21" spans="1:24" ht="14.5" x14ac:dyDescent="0.35">
      <c r="A21" s="15">
        <v>20</v>
      </c>
      <c r="B21" s="16" t="s">
        <v>41</v>
      </c>
      <c r="C21" s="28">
        <v>4248</v>
      </c>
      <c r="D21" s="10">
        <v>969</v>
      </c>
      <c r="E21" s="23">
        <f t="shared" si="0"/>
        <v>0.22810734463276836</v>
      </c>
      <c r="F21" s="29">
        <f t="shared" si="1"/>
        <v>1</v>
      </c>
      <c r="G21" s="36">
        <v>37.799999999999997</v>
      </c>
      <c r="H21" s="37">
        <f t="shared" si="2"/>
        <v>2</v>
      </c>
      <c r="I21" s="36">
        <v>4.5999999999999996</v>
      </c>
      <c r="J21" s="37">
        <f t="shared" si="3"/>
        <v>2</v>
      </c>
      <c r="K21" s="40">
        <v>1.1100000000000001</v>
      </c>
      <c r="L21" s="41">
        <f t="shared" si="4"/>
        <v>2</v>
      </c>
      <c r="M21" s="45">
        <f t="shared" si="5"/>
        <v>1.75</v>
      </c>
      <c r="N21" s="48">
        <f t="shared" si="6"/>
        <v>2</v>
      </c>
      <c r="O21" s="46">
        <v>3</v>
      </c>
      <c r="P21" s="51">
        <f t="shared" si="7"/>
        <v>6</v>
      </c>
      <c r="Q21" s="48">
        <f t="shared" si="8"/>
        <v>3</v>
      </c>
      <c r="R21" s="53">
        <v>1</v>
      </c>
      <c r="S21" s="55">
        <f t="shared" si="11"/>
        <v>2</v>
      </c>
      <c r="T21" s="58">
        <f t="shared" si="12"/>
        <v>4</v>
      </c>
      <c r="U21" s="14">
        <v>3</v>
      </c>
      <c r="V21" s="100">
        <v>7</v>
      </c>
      <c r="W21" s="14">
        <f t="shared" si="9"/>
        <v>21</v>
      </c>
      <c r="X21" s="102">
        <f t="shared" si="10"/>
        <v>4</v>
      </c>
    </row>
    <row r="22" spans="1:24" ht="14.5" x14ac:dyDescent="0.35">
      <c r="A22" s="15">
        <v>21</v>
      </c>
      <c r="B22" s="16" t="s">
        <v>42</v>
      </c>
      <c r="C22" s="28">
        <v>5258</v>
      </c>
      <c r="D22" s="10">
        <v>1146</v>
      </c>
      <c r="E22" s="23">
        <f t="shared" si="0"/>
        <v>0.21795359452263219</v>
      </c>
      <c r="F22" s="29">
        <f t="shared" si="1"/>
        <v>1</v>
      </c>
      <c r="G22" s="36">
        <v>37.799999999999997</v>
      </c>
      <c r="H22" s="37">
        <f t="shared" si="2"/>
        <v>2</v>
      </c>
      <c r="I22" s="36">
        <v>4.5999999999999996</v>
      </c>
      <c r="J22" s="37">
        <f t="shared" si="3"/>
        <v>2</v>
      </c>
      <c r="K22" s="40">
        <v>0.11</v>
      </c>
      <c r="L22" s="41">
        <f t="shared" si="4"/>
        <v>4</v>
      </c>
      <c r="M22" s="45">
        <f t="shared" si="5"/>
        <v>2.25</v>
      </c>
      <c r="N22" s="48">
        <f t="shared" si="6"/>
        <v>2</v>
      </c>
      <c r="O22" s="46">
        <v>3</v>
      </c>
      <c r="P22" s="51">
        <f t="shared" si="7"/>
        <v>6</v>
      </c>
      <c r="Q22" s="48">
        <f t="shared" si="8"/>
        <v>3</v>
      </c>
      <c r="R22" s="53">
        <v>2</v>
      </c>
      <c r="S22" s="55">
        <f t="shared" si="11"/>
        <v>1</v>
      </c>
      <c r="T22" s="57">
        <f t="shared" si="12"/>
        <v>3</v>
      </c>
      <c r="U22" s="14">
        <v>3</v>
      </c>
      <c r="V22" s="100">
        <v>7</v>
      </c>
      <c r="W22" s="14">
        <f t="shared" si="9"/>
        <v>21</v>
      </c>
      <c r="X22" s="102">
        <f t="shared" si="10"/>
        <v>4</v>
      </c>
    </row>
    <row r="23" spans="1:24" ht="14.5" x14ac:dyDescent="0.35">
      <c r="A23" s="15">
        <v>22</v>
      </c>
      <c r="B23" s="16" t="s">
        <v>43</v>
      </c>
      <c r="C23" s="28">
        <v>77366</v>
      </c>
      <c r="D23" s="10">
        <v>22650</v>
      </c>
      <c r="E23" s="23">
        <f t="shared" si="0"/>
        <v>0.29276426337150685</v>
      </c>
      <c r="F23" s="29">
        <f t="shared" si="1"/>
        <v>4</v>
      </c>
      <c r="G23" s="36">
        <v>35.799999999999997</v>
      </c>
      <c r="H23" s="37">
        <f t="shared" si="2"/>
        <v>2</v>
      </c>
      <c r="I23" s="36">
        <v>5.4</v>
      </c>
      <c r="J23" s="37">
        <f t="shared" si="3"/>
        <v>2</v>
      </c>
      <c r="K23" s="40">
        <v>1.71</v>
      </c>
      <c r="L23" s="41">
        <f t="shared" si="4"/>
        <v>2</v>
      </c>
      <c r="M23" s="45">
        <f t="shared" si="5"/>
        <v>2.5</v>
      </c>
      <c r="N23" s="48">
        <f t="shared" si="6"/>
        <v>3</v>
      </c>
      <c r="O23" s="46">
        <v>4</v>
      </c>
      <c r="P23" s="51">
        <f t="shared" si="7"/>
        <v>12</v>
      </c>
      <c r="Q23" s="48">
        <f t="shared" si="8"/>
        <v>4</v>
      </c>
      <c r="R23" s="53">
        <v>3</v>
      </c>
      <c r="S23" s="55">
        <f t="shared" si="11"/>
        <v>1</v>
      </c>
      <c r="T23" s="57">
        <f t="shared" si="12"/>
        <v>3</v>
      </c>
      <c r="U23" s="14">
        <v>3</v>
      </c>
      <c r="V23" s="100">
        <v>7</v>
      </c>
      <c r="W23" s="14">
        <f t="shared" si="9"/>
        <v>21</v>
      </c>
      <c r="X23" s="102">
        <f t="shared" si="10"/>
        <v>4</v>
      </c>
    </row>
    <row r="24" spans="1:24" ht="14.5" x14ac:dyDescent="0.35">
      <c r="A24" s="15">
        <v>23</v>
      </c>
      <c r="B24" s="16" t="s">
        <v>44</v>
      </c>
      <c r="C24" s="28">
        <v>10061</v>
      </c>
      <c r="D24" s="10">
        <v>2264</v>
      </c>
      <c r="E24" s="23">
        <f t="shared" si="0"/>
        <v>0.22502733326707086</v>
      </c>
      <c r="F24" s="29">
        <f t="shared" si="1"/>
        <v>1</v>
      </c>
      <c r="G24" s="36">
        <v>37.799999999999997</v>
      </c>
      <c r="H24" s="37">
        <f t="shared" si="2"/>
        <v>2</v>
      </c>
      <c r="I24" s="36">
        <v>4.5999999999999996</v>
      </c>
      <c r="J24" s="37">
        <f t="shared" si="3"/>
        <v>2</v>
      </c>
      <c r="K24" s="40">
        <v>6.5</v>
      </c>
      <c r="L24" s="41">
        <f t="shared" si="4"/>
        <v>1</v>
      </c>
      <c r="M24" s="45">
        <f t="shared" si="5"/>
        <v>1.5</v>
      </c>
      <c r="N24" s="48">
        <f t="shared" si="6"/>
        <v>2</v>
      </c>
      <c r="O24" s="46">
        <v>3</v>
      </c>
      <c r="P24" s="51">
        <f t="shared" si="7"/>
        <v>6</v>
      </c>
      <c r="Q24" s="48">
        <f t="shared" si="8"/>
        <v>3</v>
      </c>
      <c r="R24" s="53">
        <v>2</v>
      </c>
      <c r="S24" s="55">
        <f t="shared" si="11"/>
        <v>1</v>
      </c>
      <c r="T24" s="57">
        <f t="shared" si="12"/>
        <v>3</v>
      </c>
      <c r="U24" s="14">
        <v>3</v>
      </c>
      <c r="V24" s="100">
        <v>7</v>
      </c>
      <c r="W24" s="14">
        <f t="shared" si="9"/>
        <v>21</v>
      </c>
      <c r="X24" s="102">
        <f t="shared" si="10"/>
        <v>4</v>
      </c>
    </row>
    <row r="25" spans="1:24" ht="14.5" x14ac:dyDescent="0.35">
      <c r="A25" s="15">
        <v>24</v>
      </c>
      <c r="B25" s="16" t="s">
        <v>45</v>
      </c>
      <c r="C25" s="28">
        <v>4161</v>
      </c>
      <c r="D25" s="10">
        <v>973</v>
      </c>
      <c r="E25" s="23">
        <f t="shared" si="0"/>
        <v>0.23383801970680124</v>
      </c>
      <c r="F25" s="29">
        <f t="shared" si="1"/>
        <v>1</v>
      </c>
      <c r="G25" s="36">
        <v>40.299999999999997</v>
      </c>
      <c r="H25" s="37">
        <f t="shared" si="2"/>
        <v>3</v>
      </c>
      <c r="I25" s="36">
        <v>6.2</v>
      </c>
      <c r="J25" s="37">
        <f t="shared" si="3"/>
        <v>3</v>
      </c>
      <c r="K25" s="40">
        <v>0.15</v>
      </c>
      <c r="L25" s="41">
        <f t="shared" si="4"/>
        <v>4</v>
      </c>
      <c r="M25" s="45">
        <f t="shared" si="5"/>
        <v>2.75</v>
      </c>
      <c r="N25" s="48">
        <f t="shared" si="6"/>
        <v>3</v>
      </c>
      <c r="O25" s="46">
        <v>3</v>
      </c>
      <c r="P25" s="51">
        <f t="shared" si="7"/>
        <v>9</v>
      </c>
      <c r="Q25" s="48">
        <f t="shared" si="8"/>
        <v>3</v>
      </c>
      <c r="R25" s="53">
        <v>1</v>
      </c>
      <c r="S25" s="55">
        <f t="shared" si="11"/>
        <v>2</v>
      </c>
      <c r="T25" s="58">
        <f t="shared" si="12"/>
        <v>4</v>
      </c>
      <c r="U25" s="14">
        <v>3</v>
      </c>
      <c r="V25" s="100">
        <v>7</v>
      </c>
      <c r="W25" s="14">
        <f t="shared" si="9"/>
        <v>21</v>
      </c>
      <c r="X25" s="102">
        <f t="shared" si="10"/>
        <v>4</v>
      </c>
    </row>
    <row r="26" spans="1:24" ht="14.5" x14ac:dyDescent="0.35">
      <c r="A26" s="15">
        <v>25</v>
      </c>
      <c r="B26" s="16" t="s">
        <v>46</v>
      </c>
      <c r="C26" s="28">
        <v>10523</v>
      </c>
      <c r="D26" s="10">
        <v>2764</v>
      </c>
      <c r="E26" s="23">
        <f t="shared" si="0"/>
        <v>0.26266273876271024</v>
      </c>
      <c r="F26" s="29">
        <f t="shared" si="1"/>
        <v>3</v>
      </c>
      <c r="G26" s="36">
        <v>37.799999999999997</v>
      </c>
      <c r="H26" s="37">
        <f t="shared" si="2"/>
        <v>2</v>
      </c>
      <c r="I26" s="36">
        <v>4.5999999999999996</v>
      </c>
      <c r="J26" s="37">
        <f t="shared" si="3"/>
        <v>2</v>
      </c>
      <c r="K26" s="40">
        <v>0.88</v>
      </c>
      <c r="L26" s="41">
        <f t="shared" si="4"/>
        <v>3</v>
      </c>
      <c r="M26" s="45">
        <f t="shared" si="5"/>
        <v>2.5</v>
      </c>
      <c r="N26" s="48">
        <f t="shared" si="6"/>
        <v>3</v>
      </c>
      <c r="O26" s="46">
        <v>3</v>
      </c>
      <c r="P26" s="51">
        <f t="shared" si="7"/>
        <v>9</v>
      </c>
      <c r="Q26" s="48">
        <f t="shared" si="8"/>
        <v>3</v>
      </c>
      <c r="R26" s="53">
        <v>2</v>
      </c>
      <c r="S26" s="55">
        <f t="shared" si="11"/>
        <v>1</v>
      </c>
      <c r="T26" s="57">
        <f t="shared" si="12"/>
        <v>3</v>
      </c>
      <c r="U26" s="14">
        <v>3</v>
      </c>
      <c r="V26" s="100">
        <v>7</v>
      </c>
      <c r="W26" s="14">
        <f t="shared" si="9"/>
        <v>21</v>
      </c>
      <c r="X26" s="102">
        <f t="shared" si="10"/>
        <v>4</v>
      </c>
    </row>
    <row r="27" spans="1:24" ht="15" thickBot="1" x14ac:dyDescent="0.4">
      <c r="A27" s="18">
        <v>26</v>
      </c>
      <c r="B27" s="19" t="s">
        <v>47</v>
      </c>
      <c r="C27" s="31">
        <v>4448</v>
      </c>
      <c r="D27" s="32">
        <v>1024</v>
      </c>
      <c r="E27" s="33">
        <f t="shared" si="0"/>
        <v>0.23021582733812951</v>
      </c>
      <c r="F27" s="34">
        <f t="shared" si="1"/>
        <v>1</v>
      </c>
      <c r="G27" s="38">
        <v>38.4</v>
      </c>
      <c r="H27" s="39">
        <f t="shared" si="2"/>
        <v>3</v>
      </c>
      <c r="I27" s="38">
        <v>5.7</v>
      </c>
      <c r="J27" s="39">
        <f t="shared" si="3"/>
        <v>2</v>
      </c>
      <c r="K27" s="42">
        <v>1.65</v>
      </c>
      <c r="L27" s="43">
        <f t="shared" si="4"/>
        <v>2</v>
      </c>
      <c r="M27" s="45">
        <f t="shared" si="5"/>
        <v>2</v>
      </c>
      <c r="N27" s="49">
        <f t="shared" si="6"/>
        <v>2</v>
      </c>
      <c r="O27" s="46">
        <v>3</v>
      </c>
      <c r="P27" s="51">
        <f t="shared" si="7"/>
        <v>6</v>
      </c>
      <c r="Q27" s="49">
        <f t="shared" si="8"/>
        <v>3</v>
      </c>
      <c r="R27" s="54">
        <v>2</v>
      </c>
      <c r="S27" s="55">
        <f t="shared" si="11"/>
        <v>1</v>
      </c>
      <c r="T27" s="59">
        <f t="shared" si="12"/>
        <v>3</v>
      </c>
      <c r="U27" s="14">
        <v>3</v>
      </c>
      <c r="V27" s="100">
        <v>7</v>
      </c>
      <c r="W27" s="14">
        <f t="shared" si="9"/>
        <v>21</v>
      </c>
      <c r="X27" s="102">
        <f t="shared" si="10"/>
        <v>4</v>
      </c>
    </row>
    <row r="28" spans="1:24" x14ac:dyDescent="0.3">
      <c r="C28" s="7"/>
      <c r="K28" s="8"/>
    </row>
    <row r="31" spans="1:24" x14ac:dyDescent="0.3">
      <c r="D31" s="9"/>
    </row>
    <row r="34" spans="13:13" x14ac:dyDescent="0.3">
      <c r="M34" s="4"/>
    </row>
    <row r="35" spans="13:13" x14ac:dyDescent="0.3">
      <c r="M35" s="4"/>
    </row>
    <row r="36" spans="13:13" x14ac:dyDescent="0.3">
      <c r="M36" s="4"/>
    </row>
    <row r="37" spans="13:13" x14ac:dyDescent="0.3">
      <c r="M37" s="4"/>
    </row>
    <row r="38" spans="13:13" x14ac:dyDescent="0.3">
      <c r="M38" s="4"/>
    </row>
    <row r="39" spans="13:13" x14ac:dyDescent="0.3">
      <c r="M39" s="4"/>
    </row>
    <row r="40" spans="13:13" x14ac:dyDescent="0.3">
      <c r="M40" s="4"/>
    </row>
    <row r="41" spans="13:13" x14ac:dyDescent="0.3">
      <c r="M41" s="4"/>
    </row>
    <row r="42" spans="13:13" x14ac:dyDescent="0.3">
      <c r="M42" s="4"/>
    </row>
    <row r="43" spans="13:13" x14ac:dyDescent="0.3">
      <c r="M43" s="4"/>
    </row>
    <row r="44" spans="13:13" x14ac:dyDescent="0.3">
      <c r="M44" s="4"/>
    </row>
    <row r="45" spans="13:13" x14ac:dyDescent="0.3">
      <c r="M45" s="4"/>
    </row>
    <row r="46" spans="13:13" x14ac:dyDescent="0.3">
      <c r="M46" s="4"/>
    </row>
    <row r="47" spans="13:13" x14ac:dyDescent="0.3">
      <c r="M47" s="4"/>
    </row>
    <row r="48" spans="13:13" x14ac:dyDescent="0.3">
      <c r="M48" s="4"/>
    </row>
    <row r="49" spans="13:13" x14ac:dyDescent="0.3">
      <c r="M49" s="4"/>
    </row>
    <row r="50" spans="13:13" x14ac:dyDescent="0.3">
      <c r="M50" s="4"/>
    </row>
    <row r="51" spans="13:13" x14ac:dyDescent="0.3">
      <c r="M51" s="4"/>
    </row>
    <row r="52" spans="13:13" x14ac:dyDescent="0.3">
      <c r="M52" s="4"/>
    </row>
    <row r="53" spans="13:13" x14ac:dyDescent="0.3">
      <c r="M53" s="4"/>
    </row>
    <row r="54" spans="13:13" x14ac:dyDescent="0.3">
      <c r="M54" s="4"/>
    </row>
    <row r="55" spans="13:13" x14ac:dyDescent="0.3">
      <c r="M55" s="4"/>
    </row>
    <row r="56" spans="13:13" x14ac:dyDescent="0.3">
      <c r="M56" s="4"/>
    </row>
    <row r="57" spans="13:13" x14ac:dyDescent="0.3">
      <c r="M57" s="4"/>
    </row>
    <row r="58" spans="13:13" x14ac:dyDescent="0.3">
      <c r="M58" s="4"/>
    </row>
    <row r="59" spans="13:13" x14ac:dyDescent="0.3">
      <c r="M59" s="4"/>
    </row>
  </sheetData>
  <sortState xmlns:xlrd2="http://schemas.microsoft.com/office/spreadsheetml/2017/richdata2" ref="A2:X59">
    <sortCondition ref="A1:A59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DD324-7EFF-4F83-AA5F-F7FDF5FA1C90}">
  <dimension ref="A1:X59"/>
  <sheetViews>
    <sheetView topLeftCell="F1" zoomScale="70" zoomScaleNormal="70" workbookViewId="0">
      <selection activeCell="N41" sqref="N41"/>
    </sheetView>
  </sheetViews>
  <sheetFormatPr defaultColWidth="8.7265625" defaultRowHeight="14" x14ac:dyDescent="0.3"/>
  <cols>
    <col min="1" max="1" width="8.7265625" style="3"/>
    <col min="2" max="2" width="17.54296875" style="3" customWidth="1"/>
    <col min="3" max="3" width="12.453125" style="3" customWidth="1"/>
    <col min="4" max="6" width="17.54296875" style="3" customWidth="1"/>
    <col min="7" max="7" width="13.1796875" style="3" customWidth="1"/>
    <col min="8" max="9" width="17.54296875" style="3" customWidth="1"/>
    <col min="10" max="10" width="13.453125" style="3" customWidth="1"/>
    <col min="11" max="13" width="17.54296875" style="3" customWidth="1"/>
    <col min="14" max="14" width="15.453125" style="6" customWidth="1"/>
    <col min="15" max="15" width="21.26953125" style="6" customWidth="1"/>
    <col min="16" max="16" width="15.7265625" style="6" customWidth="1"/>
    <col min="17" max="17" width="16" style="6" customWidth="1"/>
    <col min="18" max="18" width="17" style="6" customWidth="1"/>
    <col min="19" max="19" width="16.81640625" style="6" customWidth="1"/>
    <col min="20" max="20" width="15.1796875" style="6" customWidth="1"/>
    <col min="21" max="21" width="14.54296875" style="6" customWidth="1"/>
    <col min="22" max="22" width="16.81640625" style="6" customWidth="1"/>
    <col min="23" max="23" width="16.26953125" style="6" customWidth="1"/>
    <col min="24" max="24" width="16.453125" style="3" customWidth="1"/>
    <col min="25" max="16384" width="8.7265625" style="3"/>
  </cols>
  <sheetData>
    <row r="1" spans="1:24" ht="98" x14ac:dyDescent="0.3">
      <c r="A1" s="20" t="s">
        <v>0</v>
      </c>
      <c r="B1" s="21" t="s">
        <v>1</v>
      </c>
      <c r="C1" s="25" t="s">
        <v>2</v>
      </c>
      <c r="D1" s="26" t="s">
        <v>3</v>
      </c>
      <c r="E1" s="26" t="s">
        <v>4</v>
      </c>
      <c r="F1" s="27" t="s">
        <v>5</v>
      </c>
      <c r="G1" s="35" t="s">
        <v>6</v>
      </c>
      <c r="H1" s="27" t="s">
        <v>7</v>
      </c>
      <c r="I1" s="35" t="s">
        <v>8</v>
      </c>
      <c r="J1" s="27" t="s">
        <v>9</v>
      </c>
      <c r="K1" s="35" t="s">
        <v>10</v>
      </c>
      <c r="L1" s="27" t="s">
        <v>51</v>
      </c>
      <c r="M1" s="44" t="s">
        <v>12</v>
      </c>
      <c r="N1" s="47" t="s">
        <v>13</v>
      </c>
      <c r="O1" s="24" t="s">
        <v>14</v>
      </c>
      <c r="P1" s="50" t="s">
        <v>15</v>
      </c>
      <c r="Q1" s="47" t="s">
        <v>16</v>
      </c>
      <c r="R1" s="47" t="s">
        <v>17</v>
      </c>
      <c r="S1" s="44" t="s">
        <v>18</v>
      </c>
      <c r="T1" s="47" t="s">
        <v>19</v>
      </c>
      <c r="U1" s="22" t="s">
        <v>20</v>
      </c>
      <c r="V1" s="22" t="s">
        <v>21</v>
      </c>
      <c r="W1" s="22" t="s">
        <v>22</v>
      </c>
      <c r="X1" s="22" t="s">
        <v>23</v>
      </c>
    </row>
    <row r="2" spans="1:24" x14ac:dyDescent="0.3">
      <c r="A2" s="15">
        <v>1</v>
      </c>
      <c r="B2" s="60" t="s">
        <v>24</v>
      </c>
      <c r="C2" s="28">
        <v>16931</v>
      </c>
      <c r="D2" s="10">
        <v>4004</v>
      </c>
      <c r="E2" s="23">
        <f t="shared" ref="E2:E27" si="0">D2/C2</f>
        <v>0.23648928001890024</v>
      </c>
      <c r="F2" s="29">
        <f t="shared" ref="F2:F27" si="1">IF(E2&lt;24%,1,IF(E2&lt;26%,2,IF(E2&lt;29%,3,4)))</f>
        <v>1</v>
      </c>
      <c r="G2" s="36">
        <v>40.299999999999997</v>
      </c>
      <c r="H2" s="37">
        <f t="shared" ref="H2:H27" si="2">IF(G2&lt;38,2,3)</f>
        <v>3</v>
      </c>
      <c r="I2" s="36">
        <v>6.2</v>
      </c>
      <c r="J2" s="37">
        <f t="shared" ref="J2:J27" si="3">IF(I2&lt;6,2,3)</f>
        <v>3</v>
      </c>
      <c r="K2" s="40">
        <v>0.11</v>
      </c>
      <c r="L2" s="41">
        <f t="shared" ref="L2:L27" si="4">IF(K2&gt;2,1,IF(K2&gt;1,2,IF(K2&gt;0.3,3,4)))</f>
        <v>4</v>
      </c>
      <c r="M2" s="45">
        <f t="shared" ref="M2:M27" si="5">(F2+H2+J2+L2)/4</f>
        <v>2.75</v>
      </c>
      <c r="N2" s="48">
        <f t="shared" ref="N2:N27" si="6">IF(M2&lt;1.5,1,IF(M2&lt;2.5,2,IF(M2&lt;3.5,3,4)))</f>
        <v>3</v>
      </c>
      <c r="O2" s="46">
        <v>2</v>
      </c>
      <c r="P2" s="51">
        <f t="shared" ref="P2:P27" si="7">N2*O2</f>
        <v>6</v>
      </c>
      <c r="Q2" s="48">
        <f t="shared" ref="Q2:Q27" si="8">IF(P2&lt;3,1,IF(P2&lt;5,2,IF(P2&lt;12,3,4)))</f>
        <v>3</v>
      </c>
      <c r="R2" s="53">
        <v>2</v>
      </c>
      <c r="S2" s="55">
        <f>Q2-R2</f>
        <v>1</v>
      </c>
      <c r="T2" s="57">
        <f>IF(S2&lt;-1,1,IF(S2&lt;1,2,IF(S2=1,3,4)))</f>
        <v>3</v>
      </c>
      <c r="U2" s="14">
        <v>3</v>
      </c>
      <c r="V2" s="14">
        <v>6</v>
      </c>
      <c r="W2" s="14">
        <f t="shared" ref="W2:W27" si="9">U2*V2</f>
        <v>18</v>
      </c>
      <c r="X2" s="102">
        <f t="shared" ref="X2:X27" si="10">IF(W2&lt;6,1,IF(W2&lt;12,2,IF(W2&lt;18,3,4)))</f>
        <v>4</v>
      </c>
    </row>
    <row r="3" spans="1:24" x14ac:dyDescent="0.3">
      <c r="A3" s="15">
        <v>2</v>
      </c>
      <c r="B3" s="60" t="s">
        <v>25</v>
      </c>
      <c r="C3" s="28">
        <v>3582</v>
      </c>
      <c r="D3" s="10">
        <v>855</v>
      </c>
      <c r="E3" s="23">
        <f t="shared" si="0"/>
        <v>0.23869346733668342</v>
      </c>
      <c r="F3" s="29">
        <f t="shared" si="1"/>
        <v>1</v>
      </c>
      <c r="G3" s="36">
        <v>36.1</v>
      </c>
      <c r="H3" s="37">
        <f t="shared" si="2"/>
        <v>2</v>
      </c>
      <c r="I3" s="36">
        <v>5.7</v>
      </c>
      <c r="J3" s="37">
        <f t="shared" si="3"/>
        <v>2</v>
      </c>
      <c r="K3" s="40">
        <v>0.28999999999999998</v>
      </c>
      <c r="L3" s="41">
        <f t="shared" si="4"/>
        <v>4</v>
      </c>
      <c r="M3" s="45">
        <f t="shared" si="5"/>
        <v>2.25</v>
      </c>
      <c r="N3" s="48">
        <f t="shared" si="6"/>
        <v>2</v>
      </c>
      <c r="O3" s="46">
        <v>1</v>
      </c>
      <c r="P3" s="51">
        <f t="shared" si="7"/>
        <v>2</v>
      </c>
      <c r="Q3" s="48">
        <f t="shared" si="8"/>
        <v>1</v>
      </c>
      <c r="R3" s="53">
        <v>1</v>
      </c>
      <c r="S3" s="55">
        <f>Q3-R3</f>
        <v>0</v>
      </c>
      <c r="T3" s="56">
        <f>IF(S3&lt;-1,1,IF(S3&lt;1,2,IF(S3=1,3,4)))</f>
        <v>2</v>
      </c>
      <c r="U3" s="14">
        <v>3</v>
      </c>
      <c r="V3" s="14">
        <v>6</v>
      </c>
      <c r="W3" s="14">
        <f t="shared" si="9"/>
        <v>18</v>
      </c>
      <c r="X3" s="102">
        <f t="shared" si="10"/>
        <v>4</v>
      </c>
    </row>
    <row r="4" spans="1:24" ht="26" x14ac:dyDescent="0.3">
      <c r="A4" s="15">
        <v>3</v>
      </c>
      <c r="B4" s="61" t="s">
        <v>49</v>
      </c>
      <c r="C4" s="28">
        <v>15021</v>
      </c>
      <c r="D4" s="10">
        <v>3844</v>
      </c>
      <c r="E4" s="23">
        <f t="shared" si="0"/>
        <v>0.25590839491378736</v>
      </c>
      <c r="F4" s="29">
        <f t="shared" si="1"/>
        <v>2</v>
      </c>
      <c r="G4" s="36">
        <v>36.1</v>
      </c>
      <c r="H4" s="37">
        <f t="shared" si="2"/>
        <v>2</v>
      </c>
      <c r="I4" s="36">
        <v>5.7</v>
      </c>
      <c r="J4" s="37">
        <f t="shared" si="3"/>
        <v>2</v>
      </c>
      <c r="K4" s="40">
        <v>0.28999999999999998</v>
      </c>
      <c r="L4" s="41">
        <f t="shared" si="4"/>
        <v>4</v>
      </c>
      <c r="M4" s="45">
        <f t="shared" si="5"/>
        <v>2.5</v>
      </c>
      <c r="N4" s="48">
        <f t="shared" si="6"/>
        <v>3</v>
      </c>
      <c r="O4" s="46">
        <v>2</v>
      </c>
      <c r="P4" s="51">
        <f t="shared" si="7"/>
        <v>6</v>
      </c>
      <c r="Q4" s="48">
        <f t="shared" si="8"/>
        <v>3</v>
      </c>
      <c r="R4" s="53">
        <v>2</v>
      </c>
      <c r="S4" s="55">
        <f>Q4-R4</f>
        <v>1</v>
      </c>
      <c r="T4" s="57">
        <f>IF(S4&lt;-1,1,IF(S4&lt;1,2,IF(S4=1,3,4)))</f>
        <v>3</v>
      </c>
      <c r="U4" s="14">
        <v>3</v>
      </c>
      <c r="V4" s="14">
        <v>6</v>
      </c>
      <c r="W4" s="14">
        <f t="shared" si="9"/>
        <v>18</v>
      </c>
      <c r="X4" s="102">
        <f t="shared" si="10"/>
        <v>4</v>
      </c>
    </row>
    <row r="5" spans="1:24" x14ac:dyDescent="0.3">
      <c r="A5" s="15">
        <v>4</v>
      </c>
      <c r="B5" s="60" t="s">
        <v>26</v>
      </c>
      <c r="C5" s="28">
        <v>3945</v>
      </c>
      <c r="D5" s="10">
        <v>1010</v>
      </c>
      <c r="E5" s="23">
        <f t="shared" si="0"/>
        <v>0.25602027883396705</v>
      </c>
      <c r="F5" s="29">
        <f t="shared" si="1"/>
        <v>2</v>
      </c>
      <c r="G5" s="36">
        <v>39.200000000000003</v>
      </c>
      <c r="H5" s="37">
        <f t="shared" si="2"/>
        <v>3</v>
      </c>
      <c r="I5" s="36">
        <v>5</v>
      </c>
      <c r="J5" s="37">
        <f t="shared" si="3"/>
        <v>2</v>
      </c>
      <c r="K5" s="40">
        <v>0.31</v>
      </c>
      <c r="L5" s="41">
        <f t="shared" si="4"/>
        <v>3</v>
      </c>
      <c r="M5" s="45">
        <f t="shared" si="5"/>
        <v>2.5</v>
      </c>
      <c r="N5" s="48">
        <f t="shared" si="6"/>
        <v>3</v>
      </c>
      <c r="O5" s="46">
        <v>1</v>
      </c>
      <c r="P5" s="51">
        <f t="shared" si="7"/>
        <v>3</v>
      </c>
      <c r="Q5" s="48">
        <f t="shared" si="8"/>
        <v>2</v>
      </c>
      <c r="R5" s="53">
        <v>2</v>
      </c>
      <c r="S5" s="55">
        <f>Q5-R5</f>
        <v>0</v>
      </c>
      <c r="T5" s="56">
        <f>IF(S5&lt;-1,1,IF(S5&lt;1,2,IF(S5=1,3,4)))</f>
        <v>2</v>
      </c>
      <c r="U5" s="14">
        <v>3</v>
      </c>
      <c r="V5" s="14">
        <v>6</v>
      </c>
      <c r="W5" s="14">
        <f t="shared" si="9"/>
        <v>18</v>
      </c>
      <c r="X5" s="102">
        <f t="shared" si="10"/>
        <v>4</v>
      </c>
    </row>
    <row r="6" spans="1:24" x14ac:dyDescent="0.3">
      <c r="A6" s="15">
        <v>5</v>
      </c>
      <c r="B6" s="60" t="s">
        <v>27</v>
      </c>
      <c r="C6" s="28">
        <v>8209</v>
      </c>
      <c r="D6" s="10">
        <v>2051</v>
      </c>
      <c r="E6" s="23">
        <f t="shared" si="0"/>
        <v>0.24984772810330125</v>
      </c>
      <c r="F6" s="29">
        <f t="shared" si="1"/>
        <v>2</v>
      </c>
      <c r="G6" s="36">
        <v>37.799999999999997</v>
      </c>
      <c r="H6" s="37">
        <f t="shared" si="2"/>
        <v>2</v>
      </c>
      <c r="I6" s="36">
        <v>4.5999999999999996</v>
      </c>
      <c r="J6" s="37">
        <f t="shared" si="3"/>
        <v>2</v>
      </c>
      <c r="K6" s="40">
        <v>0.15</v>
      </c>
      <c r="L6" s="41">
        <f t="shared" si="4"/>
        <v>4</v>
      </c>
      <c r="M6" s="45">
        <f t="shared" si="5"/>
        <v>2.5</v>
      </c>
      <c r="N6" s="48">
        <f t="shared" si="6"/>
        <v>3</v>
      </c>
      <c r="O6" s="46">
        <v>1</v>
      </c>
      <c r="P6" s="51">
        <f t="shared" si="7"/>
        <v>3</v>
      </c>
      <c r="Q6" s="48">
        <f t="shared" si="8"/>
        <v>2</v>
      </c>
      <c r="R6" s="53" t="s">
        <v>52</v>
      </c>
      <c r="S6" s="53" t="s">
        <v>52</v>
      </c>
      <c r="T6" s="56">
        <f>Q6</f>
        <v>2</v>
      </c>
      <c r="U6" s="14">
        <v>3</v>
      </c>
      <c r="V6" s="14">
        <v>6</v>
      </c>
      <c r="W6" s="14">
        <f t="shared" si="9"/>
        <v>18</v>
      </c>
      <c r="X6" s="102">
        <f t="shared" si="10"/>
        <v>4</v>
      </c>
    </row>
    <row r="7" spans="1:24" x14ac:dyDescent="0.3">
      <c r="A7" s="15">
        <v>6</v>
      </c>
      <c r="B7" s="60" t="s">
        <v>28</v>
      </c>
      <c r="C7" s="30">
        <v>10114</v>
      </c>
      <c r="D7" s="11">
        <v>2495</v>
      </c>
      <c r="E7" s="23">
        <f t="shared" si="0"/>
        <v>0.24668775954122998</v>
      </c>
      <c r="F7" s="29">
        <f t="shared" si="1"/>
        <v>2</v>
      </c>
      <c r="G7" s="36">
        <v>38.4</v>
      </c>
      <c r="H7" s="37">
        <f t="shared" si="2"/>
        <v>3</v>
      </c>
      <c r="I7" s="36">
        <v>7</v>
      </c>
      <c r="J7" s="37">
        <f t="shared" si="3"/>
        <v>3</v>
      </c>
      <c r="K7" s="40">
        <v>0.21</v>
      </c>
      <c r="L7" s="41">
        <f t="shared" si="4"/>
        <v>4</v>
      </c>
      <c r="M7" s="45">
        <f t="shared" si="5"/>
        <v>3</v>
      </c>
      <c r="N7" s="48">
        <f t="shared" si="6"/>
        <v>3</v>
      </c>
      <c r="O7" s="46">
        <v>1</v>
      </c>
      <c r="P7" s="51">
        <f t="shared" si="7"/>
        <v>3</v>
      </c>
      <c r="Q7" s="48">
        <f t="shared" si="8"/>
        <v>2</v>
      </c>
      <c r="R7" s="53">
        <v>2</v>
      </c>
      <c r="S7" s="55">
        <f t="shared" ref="S7:S27" si="11">Q7-R7</f>
        <v>0</v>
      </c>
      <c r="T7" s="56">
        <f t="shared" ref="T7:T27" si="12">IF(S7&lt;-1,1,IF(S7&lt;1,2,IF(S7=1,3,4)))</f>
        <v>2</v>
      </c>
      <c r="U7" s="14">
        <v>3</v>
      </c>
      <c r="V7" s="14">
        <v>6</v>
      </c>
      <c r="W7" s="14">
        <f t="shared" si="9"/>
        <v>18</v>
      </c>
      <c r="X7" s="102">
        <f t="shared" si="10"/>
        <v>4</v>
      </c>
    </row>
    <row r="8" spans="1:24" x14ac:dyDescent="0.3">
      <c r="A8" s="15">
        <v>7</v>
      </c>
      <c r="B8" s="60" t="s">
        <v>29</v>
      </c>
      <c r="C8" s="28">
        <v>6557</v>
      </c>
      <c r="D8" s="10">
        <v>1664</v>
      </c>
      <c r="E8" s="23">
        <f t="shared" si="0"/>
        <v>0.25377459203904223</v>
      </c>
      <c r="F8" s="29">
        <f t="shared" si="1"/>
        <v>2</v>
      </c>
      <c r="G8" s="36">
        <v>37.799999999999997</v>
      </c>
      <c r="H8" s="37">
        <f t="shared" si="2"/>
        <v>2</v>
      </c>
      <c r="I8" s="36">
        <v>4.5999999999999996</v>
      </c>
      <c r="J8" s="37">
        <f t="shared" si="3"/>
        <v>2</v>
      </c>
      <c r="K8" s="40">
        <v>1.1100000000000001</v>
      </c>
      <c r="L8" s="41">
        <f t="shared" si="4"/>
        <v>2</v>
      </c>
      <c r="M8" s="45">
        <f t="shared" si="5"/>
        <v>2</v>
      </c>
      <c r="N8" s="48">
        <f t="shared" si="6"/>
        <v>2</v>
      </c>
      <c r="O8" s="46">
        <v>1</v>
      </c>
      <c r="P8" s="51">
        <f t="shared" si="7"/>
        <v>2</v>
      </c>
      <c r="Q8" s="48">
        <f t="shared" si="8"/>
        <v>1</v>
      </c>
      <c r="R8" s="53">
        <v>2</v>
      </c>
      <c r="S8" s="55">
        <f t="shared" si="11"/>
        <v>-1</v>
      </c>
      <c r="T8" s="56">
        <f t="shared" si="12"/>
        <v>2</v>
      </c>
      <c r="U8" s="14">
        <v>3</v>
      </c>
      <c r="V8" s="14">
        <v>6</v>
      </c>
      <c r="W8" s="14">
        <f t="shared" si="9"/>
        <v>18</v>
      </c>
      <c r="X8" s="102">
        <f t="shared" si="10"/>
        <v>4</v>
      </c>
    </row>
    <row r="9" spans="1:24" x14ac:dyDescent="0.3">
      <c r="A9" s="15">
        <v>8</v>
      </c>
      <c r="B9" s="60" t="s">
        <v>30</v>
      </c>
      <c r="C9" s="28">
        <v>4367</v>
      </c>
      <c r="D9" s="10">
        <v>1069</v>
      </c>
      <c r="E9" s="23">
        <f t="shared" si="0"/>
        <v>0.24479047400961759</v>
      </c>
      <c r="F9" s="29">
        <f t="shared" si="1"/>
        <v>2</v>
      </c>
      <c r="G9" s="36">
        <v>37.799999999999997</v>
      </c>
      <c r="H9" s="37">
        <f t="shared" si="2"/>
        <v>2</v>
      </c>
      <c r="I9" s="36">
        <v>4.5999999999999996</v>
      </c>
      <c r="J9" s="37">
        <f t="shared" si="3"/>
        <v>2</v>
      </c>
      <c r="K9" s="40">
        <v>0.11</v>
      </c>
      <c r="L9" s="41">
        <f t="shared" si="4"/>
        <v>4</v>
      </c>
      <c r="M9" s="45">
        <f t="shared" si="5"/>
        <v>2.5</v>
      </c>
      <c r="N9" s="48">
        <f t="shared" si="6"/>
        <v>3</v>
      </c>
      <c r="O9" s="46">
        <v>1</v>
      </c>
      <c r="P9" s="51">
        <f t="shared" si="7"/>
        <v>3</v>
      </c>
      <c r="Q9" s="48">
        <f t="shared" si="8"/>
        <v>2</v>
      </c>
      <c r="R9" s="53">
        <v>2</v>
      </c>
      <c r="S9" s="55">
        <f t="shared" si="11"/>
        <v>0</v>
      </c>
      <c r="T9" s="56">
        <f t="shared" si="12"/>
        <v>2</v>
      </c>
      <c r="U9" s="14">
        <v>3</v>
      </c>
      <c r="V9" s="14">
        <v>6</v>
      </c>
      <c r="W9" s="14">
        <f t="shared" si="9"/>
        <v>18</v>
      </c>
      <c r="X9" s="102">
        <f t="shared" si="10"/>
        <v>4</v>
      </c>
    </row>
    <row r="10" spans="1:24" x14ac:dyDescent="0.3">
      <c r="A10" s="15">
        <v>9</v>
      </c>
      <c r="B10" s="60" t="s">
        <v>31</v>
      </c>
      <c r="C10" s="28">
        <v>6072</v>
      </c>
      <c r="D10" s="10">
        <v>1301</v>
      </c>
      <c r="E10" s="23">
        <f t="shared" si="0"/>
        <v>0.21426218708827405</v>
      </c>
      <c r="F10" s="29">
        <f t="shared" si="1"/>
        <v>1</v>
      </c>
      <c r="G10" s="36">
        <v>40.299999999999997</v>
      </c>
      <c r="H10" s="37">
        <f t="shared" si="2"/>
        <v>3</v>
      </c>
      <c r="I10" s="36">
        <v>6.2</v>
      </c>
      <c r="J10" s="37">
        <f t="shared" si="3"/>
        <v>3</v>
      </c>
      <c r="K10" s="40">
        <v>0.84</v>
      </c>
      <c r="L10" s="41">
        <f t="shared" si="4"/>
        <v>3</v>
      </c>
      <c r="M10" s="45">
        <f t="shared" si="5"/>
        <v>2.5</v>
      </c>
      <c r="N10" s="48">
        <f t="shared" si="6"/>
        <v>3</v>
      </c>
      <c r="O10" s="46">
        <v>1</v>
      </c>
      <c r="P10" s="51">
        <f t="shared" si="7"/>
        <v>3</v>
      </c>
      <c r="Q10" s="48">
        <f t="shared" si="8"/>
        <v>2</v>
      </c>
      <c r="R10" s="53">
        <v>2</v>
      </c>
      <c r="S10" s="55">
        <f t="shared" si="11"/>
        <v>0</v>
      </c>
      <c r="T10" s="56">
        <f t="shared" si="12"/>
        <v>2</v>
      </c>
      <c r="U10" s="14">
        <v>3</v>
      </c>
      <c r="V10" s="14">
        <v>6</v>
      </c>
      <c r="W10" s="14">
        <f t="shared" si="9"/>
        <v>18</v>
      </c>
      <c r="X10" s="102">
        <f t="shared" si="10"/>
        <v>4</v>
      </c>
    </row>
    <row r="11" spans="1:24" x14ac:dyDescent="0.3">
      <c r="A11" s="15">
        <v>10</v>
      </c>
      <c r="B11" s="60" t="s">
        <v>32</v>
      </c>
      <c r="C11" s="28">
        <v>4452</v>
      </c>
      <c r="D11" s="10">
        <v>897</v>
      </c>
      <c r="E11" s="23">
        <f t="shared" si="0"/>
        <v>0.20148247978436656</v>
      </c>
      <c r="F11" s="29">
        <f t="shared" si="1"/>
        <v>1</v>
      </c>
      <c r="G11" s="36">
        <v>36.1</v>
      </c>
      <c r="H11" s="37">
        <f t="shared" si="2"/>
        <v>2</v>
      </c>
      <c r="I11" s="36">
        <v>5.7</v>
      </c>
      <c r="J11" s="37">
        <f t="shared" si="3"/>
        <v>2</v>
      </c>
      <c r="K11" s="40">
        <v>0.28000000000000003</v>
      </c>
      <c r="L11" s="41">
        <f t="shared" si="4"/>
        <v>4</v>
      </c>
      <c r="M11" s="45">
        <f t="shared" si="5"/>
        <v>2.25</v>
      </c>
      <c r="N11" s="48">
        <f t="shared" si="6"/>
        <v>2</v>
      </c>
      <c r="O11" s="46">
        <v>2</v>
      </c>
      <c r="P11" s="51">
        <f t="shared" si="7"/>
        <v>4</v>
      </c>
      <c r="Q11" s="48">
        <f t="shared" si="8"/>
        <v>2</v>
      </c>
      <c r="R11" s="53">
        <v>2</v>
      </c>
      <c r="S11" s="55">
        <f t="shared" si="11"/>
        <v>0</v>
      </c>
      <c r="T11" s="56">
        <f t="shared" si="12"/>
        <v>2</v>
      </c>
      <c r="U11" s="14">
        <v>3</v>
      </c>
      <c r="V11" s="14">
        <v>6</v>
      </c>
      <c r="W11" s="14">
        <f t="shared" si="9"/>
        <v>18</v>
      </c>
      <c r="X11" s="102">
        <f t="shared" si="10"/>
        <v>4</v>
      </c>
    </row>
    <row r="12" spans="1:24" x14ac:dyDescent="0.3">
      <c r="A12" s="15">
        <v>11</v>
      </c>
      <c r="B12" s="60" t="s">
        <v>33</v>
      </c>
      <c r="C12" s="28">
        <v>7381</v>
      </c>
      <c r="D12" s="10">
        <v>1686</v>
      </c>
      <c r="E12" s="23">
        <f t="shared" si="0"/>
        <v>0.22842433274624035</v>
      </c>
      <c r="F12" s="29">
        <f t="shared" si="1"/>
        <v>1</v>
      </c>
      <c r="G12" s="36">
        <v>36.1</v>
      </c>
      <c r="H12" s="37">
        <f t="shared" si="2"/>
        <v>2</v>
      </c>
      <c r="I12" s="36">
        <v>5.7</v>
      </c>
      <c r="J12" s="37">
        <f t="shared" si="3"/>
        <v>2</v>
      </c>
      <c r="K12" s="40">
        <v>0.18</v>
      </c>
      <c r="L12" s="41">
        <f t="shared" si="4"/>
        <v>4</v>
      </c>
      <c r="M12" s="45">
        <f t="shared" si="5"/>
        <v>2.25</v>
      </c>
      <c r="N12" s="48">
        <f t="shared" si="6"/>
        <v>2</v>
      </c>
      <c r="O12" s="46">
        <v>2</v>
      </c>
      <c r="P12" s="51">
        <f t="shared" si="7"/>
        <v>4</v>
      </c>
      <c r="Q12" s="48">
        <f t="shared" si="8"/>
        <v>2</v>
      </c>
      <c r="R12" s="53">
        <v>3</v>
      </c>
      <c r="S12" s="55">
        <f t="shared" si="11"/>
        <v>-1</v>
      </c>
      <c r="T12" s="56">
        <f t="shared" si="12"/>
        <v>2</v>
      </c>
      <c r="U12" s="14">
        <v>3</v>
      </c>
      <c r="V12" s="14">
        <v>6</v>
      </c>
      <c r="W12" s="14">
        <f t="shared" si="9"/>
        <v>18</v>
      </c>
      <c r="X12" s="102">
        <f t="shared" si="10"/>
        <v>4</v>
      </c>
    </row>
    <row r="13" spans="1:24" x14ac:dyDescent="0.3">
      <c r="A13" s="15">
        <v>12</v>
      </c>
      <c r="B13" s="60" t="s">
        <v>50</v>
      </c>
      <c r="C13" s="28">
        <v>7010</v>
      </c>
      <c r="D13" s="10">
        <v>1508</v>
      </c>
      <c r="E13" s="23">
        <f t="shared" si="0"/>
        <v>0.21512125534950072</v>
      </c>
      <c r="F13" s="29">
        <f t="shared" si="1"/>
        <v>1</v>
      </c>
      <c r="G13" s="36">
        <v>36.1</v>
      </c>
      <c r="H13" s="37">
        <f t="shared" si="2"/>
        <v>2</v>
      </c>
      <c r="I13" s="36">
        <v>5.7</v>
      </c>
      <c r="J13" s="37">
        <f t="shared" si="3"/>
        <v>2</v>
      </c>
      <c r="K13" s="40">
        <v>0.93</v>
      </c>
      <c r="L13" s="41">
        <f t="shared" si="4"/>
        <v>3</v>
      </c>
      <c r="M13" s="45">
        <f t="shared" si="5"/>
        <v>2</v>
      </c>
      <c r="N13" s="48">
        <f t="shared" si="6"/>
        <v>2</v>
      </c>
      <c r="O13" s="46">
        <v>2</v>
      </c>
      <c r="P13" s="51">
        <f t="shared" si="7"/>
        <v>4</v>
      </c>
      <c r="Q13" s="48">
        <f t="shared" si="8"/>
        <v>2</v>
      </c>
      <c r="R13" s="53">
        <v>1</v>
      </c>
      <c r="S13" s="55">
        <f t="shared" si="11"/>
        <v>1</v>
      </c>
      <c r="T13" s="57">
        <f t="shared" si="12"/>
        <v>3</v>
      </c>
      <c r="U13" s="14">
        <v>3</v>
      </c>
      <c r="V13" s="14">
        <v>6</v>
      </c>
      <c r="W13" s="14">
        <f t="shared" si="9"/>
        <v>18</v>
      </c>
      <c r="X13" s="102">
        <f t="shared" si="10"/>
        <v>4</v>
      </c>
    </row>
    <row r="14" spans="1:24" x14ac:dyDescent="0.3">
      <c r="A14" s="15">
        <v>13</v>
      </c>
      <c r="B14" s="60" t="s">
        <v>34</v>
      </c>
      <c r="C14" s="28">
        <v>6001</v>
      </c>
      <c r="D14" s="10">
        <v>1561</v>
      </c>
      <c r="E14" s="23">
        <f t="shared" si="0"/>
        <v>0.26012331278120315</v>
      </c>
      <c r="F14" s="29">
        <f t="shared" si="1"/>
        <v>3</v>
      </c>
      <c r="G14" s="36">
        <v>37.799999999999997</v>
      </c>
      <c r="H14" s="37">
        <f t="shared" si="2"/>
        <v>2</v>
      </c>
      <c r="I14" s="36">
        <v>4.5999999999999996</v>
      </c>
      <c r="J14" s="37">
        <f t="shared" si="3"/>
        <v>2</v>
      </c>
      <c r="K14" s="40">
        <v>0.15</v>
      </c>
      <c r="L14" s="41">
        <f t="shared" si="4"/>
        <v>4</v>
      </c>
      <c r="M14" s="45">
        <f t="shared" si="5"/>
        <v>2.75</v>
      </c>
      <c r="N14" s="48">
        <f t="shared" si="6"/>
        <v>3</v>
      </c>
      <c r="O14" s="46">
        <v>1</v>
      </c>
      <c r="P14" s="51">
        <f t="shared" si="7"/>
        <v>3</v>
      </c>
      <c r="Q14" s="48">
        <f t="shared" si="8"/>
        <v>2</v>
      </c>
      <c r="R14" s="53">
        <v>2</v>
      </c>
      <c r="S14" s="55">
        <f t="shared" si="11"/>
        <v>0</v>
      </c>
      <c r="T14" s="56">
        <f t="shared" si="12"/>
        <v>2</v>
      </c>
      <c r="U14" s="14">
        <v>3</v>
      </c>
      <c r="V14" s="14">
        <v>6</v>
      </c>
      <c r="W14" s="14">
        <f t="shared" si="9"/>
        <v>18</v>
      </c>
      <c r="X14" s="102">
        <f t="shared" si="10"/>
        <v>4</v>
      </c>
    </row>
    <row r="15" spans="1:24" x14ac:dyDescent="0.3">
      <c r="A15" s="15">
        <v>14</v>
      </c>
      <c r="B15" s="60" t="s">
        <v>35</v>
      </c>
      <c r="C15" s="28">
        <v>7685</v>
      </c>
      <c r="D15" s="10">
        <v>1589</v>
      </c>
      <c r="E15" s="23">
        <f t="shared" si="0"/>
        <v>0.20676642810670137</v>
      </c>
      <c r="F15" s="29">
        <f t="shared" si="1"/>
        <v>1</v>
      </c>
      <c r="G15" s="36">
        <v>37.799999999999997</v>
      </c>
      <c r="H15" s="37">
        <f t="shared" si="2"/>
        <v>2</v>
      </c>
      <c r="I15" s="36">
        <v>4.5999999999999996</v>
      </c>
      <c r="J15" s="37">
        <f t="shared" si="3"/>
        <v>2</v>
      </c>
      <c r="K15" s="40">
        <v>0.06</v>
      </c>
      <c r="L15" s="41">
        <f t="shared" si="4"/>
        <v>4</v>
      </c>
      <c r="M15" s="45">
        <f t="shared" si="5"/>
        <v>2.25</v>
      </c>
      <c r="N15" s="48">
        <f t="shared" si="6"/>
        <v>2</v>
      </c>
      <c r="O15" s="46">
        <v>1</v>
      </c>
      <c r="P15" s="51">
        <f t="shared" si="7"/>
        <v>2</v>
      </c>
      <c r="Q15" s="48">
        <f t="shared" si="8"/>
        <v>1</v>
      </c>
      <c r="R15" s="53">
        <v>1</v>
      </c>
      <c r="S15" s="55">
        <f t="shared" si="11"/>
        <v>0</v>
      </c>
      <c r="T15" s="56">
        <f t="shared" si="12"/>
        <v>2</v>
      </c>
      <c r="U15" s="14">
        <v>3</v>
      </c>
      <c r="V15" s="14">
        <v>6</v>
      </c>
      <c r="W15" s="14">
        <f t="shared" si="9"/>
        <v>18</v>
      </c>
      <c r="X15" s="102">
        <f t="shared" si="10"/>
        <v>4</v>
      </c>
    </row>
    <row r="16" spans="1:24" x14ac:dyDescent="0.3">
      <c r="A16" s="15">
        <v>15</v>
      </c>
      <c r="B16" s="60" t="s">
        <v>36</v>
      </c>
      <c r="C16" s="28">
        <v>6392</v>
      </c>
      <c r="D16" s="10">
        <v>1496</v>
      </c>
      <c r="E16" s="23">
        <f t="shared" si="0"/>
        <v>0.23404255319148937</v>
      </c>
      <c r="F16" s="29">
        <f t="shared" si="1"/>
        <v>1</v>
      </c>
      <c r="G16" s="36">
        <v>39.200000000000003</v>
      </c>
      <c r="H16" s="37">
        <f t="shared" si="2"/>
        <v>3</v>
      </c>
      <c r="I16" s="36">
        <v>5</v>
      </c>
      <c r="J16" s="37">
        <f t="shared" si="3"/>
        <v>2</v>
      </c>
      <c r="K16" s="40">
        <v>5.0599999999999996</v>
      </c>
      <c r="L16" s="41">
        <f t="shared" si="4"/>
        <v>1</v>
      </c>
      <c r="M16" s="45">
        <f t="shared" si="5"/>
        <v>1.75</v>
      </c>
      <c r="N16" s="48">
        <f t="shared" si="6"/>
        <v>2</v>
      </c>
      <c r="O16" s="46">
        <v>1</v>
      </c>
      <c r="P16" s="51">
        <f t="shared" si="7"/>
        <v>2</v>
      </c>
      <c r="Q16" s="48">
        <f t="shared" si="8"/>
        <v>1</v>
      </c>
      <c r="R16" s="53">
        <v>2</v>
      </c>
      <c r="S16" s="55">
        <f t="shared" si="11"/>
        <v>-1</v>
      </c>
      <c r="T16" s="56">
        <f t="shared" si="12"/>
        <v>2</v>
      </c>
      <c r="U16" s="14">
        <v>3</v>
      </c>
      <c r="V16" s="14">
        <v>6</v>
      </c>
      <c r="W16" s="14">
        <f t="shared" si="9"/>
        <v>18</v>
      </c>
      <c r="X16" s="102">
        <f t="shared" si="10"/>
        <v>4</v>
      </c>
    </row>
    <row r="17" spans="1:24" x14ac:dyDescent="0.3">
      <c r="A17" s="15">
        <v>16</v>
      </c>
      <c r="B17" s="60" t="s">
        <v>37</v>
      </c>
      <c r="C17" s="28">
        <v>8423</v>
      </c>
      <c r="D17" s="10">
        <v>2021</v>
      </c>
      <c r="E17" s="23">
        <f t="shared" si="0"/>
        <v>0.23993826427638609</v>
      </c>
      <c r="F17" s="29">
        <f t="shared" si="1"/>
        <v>1</v>
      </c>
      <c r="G17" s="36">
        <v>40.299999999999997</v>
      </c>
      <c r="H17" s="37">
        <f t="shared" si="2"/>
        <v>3</v>
      </c>
      <c r="I17" s="36">
        <v>6.2</v>
      </c>
      <c r="J17" s="37">
        <f t="shared" si="3"/>
        <v>3</v>
      </c>
      <c r="K17" s="40">
        <v>0.3</v>
      </c>
      <c r="L17" s="41">
        <f t="shared" si="4"/>
        <v>4</v>
      </c>
      <c r="M17" s="45">
        <f t="shared" si="5"/>
        <v>2.75</v>
      </c>
      <c r="N17" s="48">
        <f t="shared" si="6"/>
        <v>3</v>
      </c>
      <c r="O17" s="46">
        <v>1</v>
      </c>
      <c r="P17" s="51">
        <f t="shared" si="7"/>
        <v>3</v>
      </c>
      <c r="Q17" s="48">
        <f t="shared" si="8"/>
        <v>2</v>
      </c>
      <c r="R17" s="53">
        <v>2</v>
      </c>
      <c r="S17" s="55">
        <f t="shared" si="11"/>
        <v>0</v>
      </c>
      <c r="T17" s="56">
        <f t="shared" si="12"/>
        <v>2</v>
      </c>
      <c r="U17" s="14">
        <v>3</v>
      </c>
      <c r="V17" s="14">
        <v>6</v>
      </c>
      <c r="W17" s="14">
        <f t="shared" si="9"/>
        <v>18</v>
      </c>
      <c r="X17" s="102">
        <f t="shared" si="10"/>
        <v>4</v>
      </c>
    </row>
    <row r="18" spans="1:24" x14ac:dyDescent="0.3">
      <c r="A18" s="15">
        <v>17</v>
      </c>
      <c r="B18" s="60" t="s">
        <v>38</v>
      </c>
      <c r="C18" s="28">
        <v>9748</v>
      </c>
      <c r="D18" s="10">
        <v>2281</v>
      </c>
      <c r="E18" s="23">
        <f t="shared" si="0"/>
        <v>0.23399671727533852</v>
      </c>
      <c r="F18" s="29">
        <f t="shared" si="1"/>
        <v>1</v>
      </c>
      <c r="G18" s="36">
        <v>39.200000000000003</v>
      </c>
      <c r="H18" s="37">
        <f t="shared" si="2"/>
        <v>3</v>
      </c>
      <c r="I18" s="36">
        <v>5</v>
      </c>
      <c r="J18" s="37">
        <f t="shared" si="3"/>
        <v>2</v>
      </c>
      <c r="K18" s="40">
        <v>0.41</v>
      </c>
      <c r="L18" s="41">
        <f t="shared" si="4"/>
        <v>3</v>
      </c>
      <c r="M18" s="45">
        <f t="shared" si="5"/>
        <v>2.25</v>
      </c>
      <c r="N18" s="48">
        <f t="shared" si="6"/>
        <v>2</v>
      </c>
      <c r="O18" s="46">
        <v>1</v>
      </c>
      <c r="P18" s="51">
        <f t="shared" si="7"/>
        <v>2</v>
      </c>
      <c r="Q18" s="48">
        <f t="shared" si="8"/>
        <v>1</v>
      </c>
      <c r="R18" s="53">
        <v>2</v>
      </c>
      <c r="S18" s="55">
        <f t="shared" si="11"/>
        <v>-1</v>
      </c>
      <c r="T18" s="56">
        <f t="shared" si="12"/>
        <v>2</v>
      </c>
      <c r="U18" s="14">
        <v>3</v>
      </c>
      <c r="V18" s="14">
        <v>6</v>
      </c>
      <c r="W18" s="14">
        <f t="shared" si="9"/>
        <v>18</v>
      </c>
      <c r="X18" s="102">
        <f t="shared" si="10"/>
        <v>4</v>
      </c>
    </row>
    <row r="19" spans="1:24" x14ac:dyDescent="0.3">
      <c r="A19" s="15">
        <v>18</v>
      </c>
      <c r="B19" s="60" t="s">
        <v>39</v>
      </c>
      <c r="C19" s="28">
        <v>9453</v>
      </c>
      <c r="D19" s="10">
        <v>2305</v>
      </c>
      <c r="E19" s="23">
        <f t="shared" si="0"/>
        <v>0.24383793504707502</v>
      </c>
      <c r="F19" s="29">
        <f t="shared" si="1"/>
        <v>2</v>
      </c>
      <c r="G19" s="36">
        <v>40.299999999999997</v>
      </c>
      <c r="H19" s="37">
        <f t="shared" si="2"/>
        <v>3</v>
      </c>
      <c r="I19" s="36">
        <v>6.2</v>
      </c>
      <c r="J19" s="37">
        <f t="shared" si="3"/>
        <v>3</v>
      </c>
      <c r="K19" s="40">
        <v>0.31</v>
      </c>
      <c r="L19" s="41">
        <f t="shared" si="4"/>
        <v>3</v>
      </c>
      <c r="M19" s="45">
        <f t="shared" si="5"/>
        <v>2.75</v>
      </c>
      <c r="N19" s="48">
        <f t="shared" si="6"/>
        <v>3</v>
      </c>
      <c r="O19" s="46">
        <v>1</v>
      </c>
      <c r="P19" s="51">
        <f t="shared" si="7"/>
        <v>3</v>
      </c>
      <c r="Q19" s="48">
        <f t="shared" si="8"/>
        <v>2</v>
      </c>
      <c r="R19" s="53">
        <v>4</v>
      </c>
      <c r="S19" s="55">
        <f t="shared" si="11"/>
        <v>-2</v>
      </c>
      <c r="T19" s="75">
        <f t="shared" si="12"/>
        <v>1</v>
      </c>
      <c r="U19" s="14">
        <v>3</v>
      </c>
      <c r="V19" s="14">
        <v>6</v>
      </c>
      <c r="W19" s="14">
        <f t="shared" si="9"/>
        <v>18</v>
      </c>
      <c r="X19" s="102">
        <f t="shared" si="10"/>
        <v>4</v>
      </c>
    </row>
    <row r="20" spans="1:24" x14ac:dyDescent="0.3">
      <c r="A20" s="15">
        <v>19</v>
      </c>
      <c r="B20" s="60" t="s">
        <v>40</v>
      </c>
      <c r="C20" s="28">
        <v>5124</v>
      </c>
      <c r="D20" s="10">
        <v>1109</v>
      </c>
      <c r="E20" s="23">
        <f t="shared" si="0"/>
        <v>0.21643247462919593</v>
      </c>
      <c r="F20" s="29">
        <f t="shared" si="1"/>
        <v>1</v>
      </c>
      <c r="G20" s="36">
        <v>36.1</v>
      </c>
      <c r="H20" s="37">
        <f t="shared" si="2"/>
        <v>2</v>
      </c>
      <c r="I20" s="36">
        <v>5.7</v>
      </c>
      <c r="J20" s="37">
        <f t="shared" si="3"/>
        <v>2</v>
      </c>
      <c r="K20" s="40">
        <v>0.52</v>
      </c>
      <c r="L20" s="41">
        <f t="shared" si="4"/>
        <v>3</v>
      </c>
      <c r="M20" s="45">
        <f t="shared" si="5"/>
        <v>2</v>
      </c>
      <c r="N20" s="48">
        <f t="shared" si="6"/>
        <v>2</v>
      </c>
      <c r="O20" s="46">
        <v>2</v>
      </c>
      <c r="P20" s="51">
        <f t="shared" si="7"/>
        <v>4</v>
      </c>
      <c r="Q20" s="48">
        <f t="shared" si="8"/>
        <v>2</v>
      </c>
      <c r="R20" s="53">
        <v>1</v>
      </c>
      <c r="S20" s="55">
        <f t="shared" si="11"/>
        <v>1</v>
      </c>
      <c r="T20" s="57">
        <f t="shared" si="12"/>
        <v>3</v>
      </c>
      <c r="U20" s="14">
        <v>3</v>
      </c>
      <c r="V20" s="14">
        <v>6</v>
      </c>
      <c r="W20" s="14">
        <f t="shared" si="9"/>
        <v>18</v>
      </c>
      <c r="X20" s="102">
        <f t="shared" si="10"/>
        <v>4</v>
      </c>
    </row>
    <row r="21" spans="1:24" x14ac:dyDescent="0.3">
      <c r="A21" s="15">
        <v>20</v>
      </c>
      <c r="B21" s="60" t="s">
        <v>41</v>
      </c>
      <c r="C21" s="28">
        <v>4248</v>
      </c>
      <c r="D21" s="10">
        <v>969</v>
      </c>
      <c r="E21" s="23">
        <f t="shared" si="0"/>
        <v>0.22810734463276836</v>
      </c>
      <c r="F21" s="29">
        <f t="shared" si="1"/>
        <v>1</v>
      </c>
      <c r="G21" s="36">
        <v>37.799999999999997</v>
      </c>
      <c r="H21" s="37">
        <f t="shared" si="2"/>
        <v>2</v>
      </c>
      <c r="I21" s="36">
        <v>4.5999999999999996</v>
      </c>
      <c r="J21" s="37">
        <f t="shared" si="3"/>
        <v>2</v>
      </c>
      <c r="K21" s="40">
        <v>1.1100000000000001</v>
      </c>
      <c r="L21" s="41">
        <f t="shared" si="4"/>
        <v>2</v>
      </c>
      <c r="M21" s="45">
        <f t="shared" si="5"/>
        <v>1.75</v>
      </c>
      <c r="N21" s="48">
        <f t="shared" si="6"/>
        <v>2</v>
      </c>
      <c r="O21" s="46">
        <v>1</v>
      </c>
      <c r="P21" s="51">
        <f t="shared" si="7"/>
        <v>2</v>
      </c>
      <c r="Q21" s="48">
        <f t="shared" si="8"/>
        <v>1</v>
      </c>
      <c r="R21" s="53">
        <v>1</v>
      </c>
      <c r="S21" s="55">
        <f t="shared" si="11"/>
        <v>0</v>
      </c>
      <c r="T21" s="56">
        <f t="shared" si="12"/>
        <v>2</v>
      </c>
      <c r="U21" s="14">
        <v>3</v>
      </c>
      <c r="V21" s="14">
        <v>6</v>
      </c>
      <c r="W21" s="14">
        <f t="shared" si="9"/>
        <v>18</v>
      </c>
      <c r="X21" s="102">
        <f t="shared" si="10"/>
        <v>4</v>
      </c>
    </row>
    <row r="22" spans="1:24" x14ac:dyDescent="0.3">
      <c r="A22" s="15">
        <v>21</v>
      </c>
      <c r="B22" s="60" t="s">
        <v>42</v>
      </c>
      <c r="C22" s="28">
        <v>5258</v>
      </c>
      <c r="D22" s="10">
        <v>1146</v>
      </c>
      <c r="E22" s="23">
        <f t="shared" si="0"/>
        <v>0.21795359452263219</v>
      </c>
      <c r="F22" s="29">
        <f t="shared" si="1"/>
        <v>1</v>
      </c>
      <c r="G22" s="36">
        <v>37.799999999999997</v>
      </c>
      <c r="H22" s="37">
        <f t="shared" si="2"/>
        <v>2</v>
      </c>
      <c r="I22" s="36">
        <v>4.5999999999999996</v>
      </c>
      <c r="J22" s="37">
        <f t="shared" si="3"/>
        <v>2</v>
      </c>
      <c r="K22" s="40">
        <v>0.11</v>
      </c>
      <c r="L22" s="41">
        <f t="shared" si="4"/>
        <v>4</v>
      </c>
      <c r="M22" s="45">
        <f t="shared" si="5"/>
        <v>2.25</v>
      </c>
      <c r="N22" s="48">
        <f t="shared" si="6"/>
        <v>2</v>
      </c>
      <c r="O22" s="46">
        <v>1</v>
      </c>
      <c r="P22" s="51">
        <f t="shared" si="7"/>
        <v>2</v>
      </c>
      <c r="Q22" s="48">
        <f t="shared" si="8"/>
        <v>1</v>
      </c>
      <c r="R22" s="53">
        <v>2</v>
      </c>
      <c r="S22" s="55">
        <f t="shared" si="11"/>
        <v>-1</v>
      </c>
      <c r="T22" s="56">
        <f t="shared" si="12"/>
        <v>2</v>
      </c>
      <c r="U22" s="14">
        <v>3</v>
      </c>
      <c r="V22" s="14">
        <v>6</v>
      </c>
      <c r="W22" s="14">
        <f t="shared" si="9"/>
        <v>18</v>
      </c>
      <c r="X22" s="102">
        <f t="shared" si="10"/>
        <v>4</v>
      </c>
    </row>
    <row r="23" spans="1:24" x14ac:dyDescent="0.3">
      <c r="A23" s="15">
        <v>22</v>
      </c>
      <c r="B23" s="60" t="s">
        <v>43</v>
      </c>
      <c r="C23" s="28">
        <v>77366</v>
      </c>
      <c r="D23" s="10">
        <v>22650</v>
      </c>
      <c r="E23" s="23">
        <f t="shared" si="0"/>
        <v>0.29276426337150685</v>
      </c>
      <c r="F23" s="29">
        <f t="shared" si="1"/>
        <v>4</v>
      </c>
      <c r="G23" s="36">
        <v>35.799999999999997</v>
      </c>
      <c r="H23" s="37">
        <f t="shared" si="2"/>
        <v>2</v>
      </c>
      <c r="I23" s="36">
        <v>5.4</v>
      </c>
      <c r="J23" s="37">
        <f t="shared" si="3"/>
        <v>2</v>
      </c>
      <c r="K23" s="40">
        <v>1.71</v>
      </c>
      <c r="L23" s="41">
        <f t="shared" si="4"/>
        <v>2</v>
      </c>
      <c r="M23" s="45">
        <f t="shared" si="5"/>
        <v>2.5</v>
      </c>
      <c r="N23" s="48">
        <f t="shared" si="6"/>
        <v>3</v>
      </c>
      <c r="O23" s="46">
        <v>1</v>
      </c>
      <c r="P23" s="51">
        <f t="shared" si="7"/>
        <v>3</v>
      </c>
      <c r="Q23" s="48">
        <f t="shared" si="8"/>
        <v>2</v>
      </c>
      <c r="R23" s="53">
        <v>3</v>
      </c>
      <c r="S23" s="55">
        <f t="shared" si="11"/>
        <v>-1</v>
      </c>
      <c r="T23" s="56">
        <f t="shared" si="12"/>
        <v>2</v>
      </c>
      <c r="U23" s="14">
        <v>3</v>
      </c>
      <c r="V23" s="14">
        <v>6</v>
      </c>
      <c r="W23" s="14">
        <f t="shared" si="9"/>
        <v>18</v>
      </c>
      <c r="X23" s="102">
        <f t="shared" si="10"/>
        <v>4</v>
      </c>
    </row>
    <row r="24" spans="1:24" x14ac:dyDescent="0.3">
      <c r="A24" s="15">
        <v>23</v>
      </c>
      <c r="B24" s="60" t="s">
        <v>44</v>
      </c>
      <c r="C24" s="28">
        <v>10061</v>
      </c>
      <c r="D24" s="10">
        <v>2264</v>
      </c>
      <c r="E24" s="23">
        <f t="shared" si="0"/>
        <v>0.22502733326707086</v>
      </c>
      <c r="F24" s="29">
        <f t="shared" si="1"/>
        <v>1</v>
      </c>
      <c r="G24" s="36">
        <v>37.799999999999997</v>
      </c>
      <c r="H24" s="37">
        <f t="shared" si="2"/>
        <v>2</v>
      </c>
      <c r="I24" s="36">
        <v>4.5999999999999996</v>
      </c>
      <c r="J24" s="37">
        <f t="shared" si="3"/>
        <v>2</v>
      </c>
      <c r="K24" s="40">
        <v>6.5</v>
      </c>
      <c r="L24" s="41">
        <f t="shared" si="4"/>
        <v>1</v>
      </c>
      <c r="M24" s="45">
        <f t="shared" si="5"/>
        <v>1.5</v>
      </c>
      <c r="N24" s="48">
        <f t="shared" si="6"/>
        <v>2</v>
      </c>
      <c r="O24" s="46">
        <v>1</v>
      </c>
      <c r="P24" s="51">
        <f t="shared" si="7"/>
        <v>2</v>
      </c>
      <c r="Q24" s="48">
        <f t="shared" si="8"/>
        <v>1</v>
      </c>
      <c r="R24" s="53">
        <v>2</v>
      </c>
      <c r="S24" s="55">
        <f t="shared" si="11"/>
        <v>-1</v>
      </c>
      <c r="T24" s="56">
        <f t="shared" si="12"/>
        <v>2</v>
      </c>
      <c r="U24" s="14">
        <v>3</v>
      </c>
      <c r="V24" s="14">
        <v>6</v>
      </c>
      <c r="W24" s="14">
        <f t="shared" si="9"/>
        <v>18</v>
      </c>
      <c r="X24" s="102">
        <f t="shared" si="10"/>
        <v>4</v>
      </c>
    </row>
    <row r="25" spans="1:24" x14ac:dyDescent="0.3">
      <c r="A25" s="15">
        <v>24</v>
      </c>
      <c r="B25" s="60" t="s">
        <v>45</v>
      </c>
      <c r="C25" s="28">
        <v>4161</v>
      </c>
      <c r="D25" s="10">
        <v>973</v>
      </c>
      <c r="E25" s="23">
        <f t="shared" si="0"/>
        <v>0.23383801970680124</v>
      </c>
      <c r="F25" s="29">
        <f t="shared" si="1"/>
        <v>1</v>
      </c>
      <c r="G25" s="36">
        <v>40.299999999999997</v>
      </c>
      <c r="H25" s="37">
        <f t="shared" si="2"/>
        <v>3</v>
      </c>
      <c r="I25" s="36">
        <v>6.2</v>
      </c>
      <c r="J25" s="37">
        <f t="shared" si="3"/>
        <v>3</v>
      </c>
      <c r="K25" s="40">
        <v>0.15</v>
      </c>
      <c r="L25" s="41">
        <f t="shared" si="4"/>
        <v>4</v>
      </c>
      <c r="M25" s="45">
        <f t="shared" si="5"/>
        <v>2.75</v>
      </c>
      <c r="N25" s="48">
        <f t="shared" si="6"/>
        <v>3</v>
      </c>
      <c r="O25" s="46">
        <v>1</v>
      </c>
      <c r="P25" s="51">
        <f t="shared" si="7"/>
        <v>3</v>
      </c>
      <c r="Q25" s="48">
        <f t="shared" si="8"/>
        <v>2</v>
      </c>
      <c r="R25" s="53">
        <v>1</v>
      </c>
      <c r="S25" s="55">
        <f t="shared" si="11"/>
        <v>1</v>
      </c>
      <c r="T25" s="57">
        <f t="shared" si="12"/>
        <v>3</v>
      </c>
      <c r="U25" s="14">
        <v>3</v>
      </c>
      <c r="V25" s="14">
        <v>6</v>
      </c>
      <c r="W25" s="14">
        <f t="shared" si="9"/>
        <v>18</v>
      </c>
      <c r="X25" s="102">
        <f t="shared" si="10"/>
        <v>4</v>
      </c>
    </row>
    <row r="26" spans="1:24" x14ac:dyDescent="0.3">
      <c r="A26" s="15">
        <v>25</v>
      </c>
      <c r="B26" s="60" t="s">
        <v>46</v>
      </c>
      <c r="C26" s="28">
        <v>10523</v>
      </c>
      <c r="D26" s="10">
        <v>2764</v>
      </c>
      <c r="E26" s="23">
        <f t="shared" si="0"/>
        <v>0.26266273876271024</v>
      </c>
      <c r="F26" s="29">
        <f t="shared" si="1"/>
        <v>3</v>
      </c>
      <c r="G26" s="36">
        <v>37.799999999999997</v>
      </c>
      <c r="H26" s="37">
        <f t="shared" si="2"/>
        <v>2</v>
      </c>
      <c r="I26" s="36">
        <v>4.5999999999999996</v>
      </c>
      <c r="J26" s="37">
        <f t="shared" si="3"/>
        <v>2</v>
      </c>
      <c r="K26" s="40">
        <v>0.88</v>
      </c>
      <c r="L26" s="41">
        <f t="shared" si="4"/>
        <v>3</v>
      </c>
      <c r="M26" s="45">
        <f t="shared" si="5"/>
        <v>2.5</v>
      </c>
      <c r="N26" s="48">
        <f t="shared" si="6"/>
        <v>3</v>
      </c>
      <c r="O26" s="46">
        <v>1</v>
      </c>
      <c r="P26" s="51">
        <f t="shared" si="7"/>
        <v>3</v>
      </c>
      <c r="Q26" s="48">
        <f t="shared" si="8"/>
        <v>2</v>
      </c>
      <c r="R26" s="53">
        <v>2</v>
      </c>
      <c r="S26" s="55">
        <f t="shared" si="11"/>
        <v>0</v>
      </c>
      <c r="T26" s="56">
        <f t="shared" si="12"/>
        <v>2</v>
      </c>
      <c r="U26" s="14">
        <v>3</v>
      </c>
      <c r="V26" s="14">
        <v>6</v>
      </c>
      <c r="W26" s="14">
        <f t="shared" si="9"/>
        <v>18</v>
      </c>
      <c r="X26" s="102">
        <f t="shared" si="10"/>
        <v>4</v>
      </c>
    </row>
    <row r="27" spans="1:24" ht="14.5" thickBot="1" x14ac:dyDescent="0.35">
      <c r="A27" s="18">
        <v>26</v>
      </c>
      <c r="B27" s="62" t="s">
        <v>47</v>
      </c>
      <c r="C27" s="31">
        <v>4448</v>
      </c>
      <c r="D27" s="32">
        <v>1024</v>
      </c>
      <c r="E27" s="33">
        <f t="shared" si="0"/>
        <v>0.23021582733812951</v>
      </c>
      <c r="F27" s="34">
        <f t="shared" si="1"/>
        <v>1</v>
      </c>
      <c r="G27" s="38">
        <v>38.4</v>
      </c>
      <c r="H27" s="39">
        <f t="shared" si="2"/>
        <v>3</v>
      </c>
      <c r="I27" s="38">
        <v>5.7</v>
      </c>
      <c r="J27" s="39">
        <f t="shared" si="3"/>
        <v>2</v>
      </c>
      <c r="K27" s="42">
        <v>1.65</v>
      </c>
      <c r="L27" s="43">
        <f t="shared" si="4"/>
        <v>2</v>
      </c>
      <c r="M27" s="45">
        <f t="shared" si="5"/>
        <v>2</v>
      </c>
      <c r="N27" s="49">
        <f t="shared" si="6"/>
        <v>2</v>
      </c>
      <c r="O27" s="46">
        <v>1</v>
      </c>
      <c r="P27" s="51">
        <f t="shared" si="7"/>
        <v>2</v>
      </c>
      <c r="Q27" s="49">
        <f t="shared" si="8"/>
        <v>1</v>
      </c>
      <c r="R27" s="54">
        <v>2</v>
      </c>
      <c r="S27" s="55">
        <f t="shared" si="11"/>
        <v>-1</v>
      </c>
      <c r="T27" s="76">
        <f t="shared" si="12"/>
        <v>2</v>
      </c>
      <c r="U27" s="14">
        <v>3</v>
      </c>
      <c r="V27" s="14">
        <v>6</v>
      </c>
      <c r="W27" s="14">
        <f t="shared" si="9"/>
        <v>18</v>
      </c>
      <c r="X27" s="102">
        <f t="shared" si="10"/>
        <v>4</v>
      </c>
    </row>
    <row r="28" spans="1:24" x14ac:dyDescent="0.3">
      <c r="C28" s="7"/>
      <c r="K28" s="8"/>
    </row>
    <row r="31" spans="1:24" x14ac:dyDescent="0.3">
      <c r="D31" s="9"/>
    </row>
    <row r="34" spans="13:13" x14ac:dyDescent="0.3">
      <c r="M34" s="4"/>
    </row>
    <row r="35" spans="13:13" x14ac:dyDescent="0.3">
      <c r="M35" s="4"/>
    </row>
    <row r="36" spans="13:13" x14ac:dyDescent="0.3">
      <c r="M36" s="4"/>
    </row>
    <row r="37" spans="13:13" x14ac:dyDescent="0.3">
      <c r="M37" s="4"/>
    </row>
    <row r="38" spans="13:13" x14ac:dyDescent="0.3">
      <c r="M38" s="4"/>
    </row>
    <row r="39" spans="13:13" x14ac:dyDescent="0.3">
      <c r="M39" s="4"/>
    </row>
    <row r="40" spans="13:13" x14ac:dyDescent="0.3">
      <c r="M40" s="4"/>
    </row>
    <row r="41" spans="13:13" x14ac:dyDescent="0.3">
      <c r="M41" s="4"/>
    </row>
    <row r="42" spans="13:13" x14ac:dyDescent="0.3">
      <c r="M42" s="4"/>
    </row>
    <row r="43" spans="13:13" x14ac:dyDescent="0.3">
      <c r="M43" s="4"/>
    </row>
    <row r="44" spans="13:13" x14ac:dyDescent="0.3">
      <c r="M44" s="4"/>
    </row>
    <row r="45" spans="13:13" x14ac:dyDescent="0.3">
      <c r="M45" s="4"/>
    </row>
    <row r="46" spans="13:13" x14ac:dyDescent="0.3">
      <c r="M46" s="4"/>
    </row>
    <row r="47" spans="13:13" x14ac:dyDescent="0.3">
      <c r="M47" s="4"/>
    </row>
    <row r="48" spans="13:13" x14ac:dyDescent="0.3">
      <c r="M48" s="4"/>
    </row>
    <row r="49" spans="13:13" x14ac:dyDescent="0.3">
      <c r="M49" s="4"/>
    </row>
    <row r="50" spans="13:13" x14ac:dyDescent="0.3">
      <c r="M50" s="4"/>
    </row>
    <row r="51" spans="13:13" x14ac:dyDescent="0.3">
      <c r="M51" s="4"/>
    </row>
    <row r="52" spans="13:13" x14ac:dyDescent="0.3">
      <c r="M52" s="4"/>
    </row>
    <row r="53" spans="13:13" x14ac:dyDescent="0.3">
      <c r="M53" s="4"/>
    </row>
    <row r="54" spans="13:13" x14ac:dyDescent="0.3">
      <c r="M54" s="4"/>
    </row>
    <row r="55" spans="13:13" x14ac:dyDescent="0.3">
      <c r="M55" s="4"/>
    </row>
    <row r="56" spans="13:13" x14ac:dyDescent="0.3">
      <c r="M56" s="4"/>
    </row>
    <row r="57" spans="13:13" x14ac:dyDescent="0.3">
      <c r="M57" s="4"/>
    </row>
    <row r="58" spans="13:13" x14ac:dyDescent="0.3">
      <c r="M58" s="4"/>
    </row>
    <row r="59" spans="13:13" x14ac:dyDescent="0.3">
      <c r="M59" s="4"/>
    </row>
  </sheetData>
  <sortState xmlns:xlrd2="http://schemas.microsoft.com/office/spreadsheetml/2017/richdata2" ref="A2:X27">
    <sortCondition ref="A2:A27"/>
  </sortState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B96C1-ED26-4EFE-91D9-5DF5EDEC45B3}">
  <dimension ref="A1:X31"/>
  <sheetViews>
    <sheetView zoomScale="60" zoomScaleNormal="60" workbookViewId="0">
      <selection activeCell="AE19" sqref="AE19"/>
    </sheetView>
  </sheetViews>
  <sheetFormatPr defaultColWidth="8.7265625" defaultRowHeight="14" x14ac:dyDescent="0.35"/>
  <cols>
    <col min="1" max="1" width="8.7265625" style="77"/>
    <col min="2" max="2" width="29.7265625" style="77" customWidth="1"/>
    <col min="3" max="3" width="20" style="77" customWidth="1"/>
    <col min="4" max="4" width="13.81640625" style="77" customWidth="1"/>
    <col min="5" max="5" width="16.26953125" style="77" customWidth="1"/>
    <col min="6" max="6" width="15" style="77" customWidth="1"/>
    <col min="7" max="7" width="11.7265625" style="77" customWidth="1"/>
    <col min="8" max="8" width="11.26953125" style="77" customWidth="1"/>
    <col min="9" max="9" width="12.453125" style="77" customWidth="1"/>
    <col min="10" max="10" width="16.7265625" style="77" customWidth="1"/>
    <col min="11" max="12" width="17.54296875" style="77" customWidth="1"/>
    <col min="13" max="13" width="11.453125" style="77" customWidth="1"/>
    <col min="14" max="14" width="20.453125" style="80" customWidth="1"/>
    <col min="15" max="15" width="21.26953125" style="80" customWidth="1"/>
    <col min="16" max="16" width="15.7265625" style="80" customWidth="1"/>
    <col min="17" max="17" width="16" style="80" customWidth="1"/>
    <col min="18" max="18" width="17" style="80" customWidth="1"/>
    <col min="19" max="19" width="16.81640625" style="80" customWidth="1"/>
    <col min="20" max="20" width="15.1796875" style="80" customWidth="1"/>
    <col min="21" max="21" width="18.54296875" style="80" customWidth="1"/>
    <col min="22" max="22" width="16.81640625" style="80" customWidth="1"/>
    <col min="23" max="23" width="16.26953125" style="80" customWidth="1"/>
    <col min="24" max="24" width="16.453125" style="77" customWidth="1"/>
    <col min="25" max="16384" width="8.7265625" style="77"/>
  </cols>
  <sheetData>
    <row r="1" spans="1:24" ht="98" x14ac:dyDescent="0.35">
      <c r="A1" s="20" t="s">
        <v>0</v>
      </c>
      <c r="B1" s="21" t="s">
        <v>1</v>
      </c>
      <c r="C1" s="25" t="s">
        <v>2</v>
      </c>
      <c r="D1" s="26" t="s">
        <v>3</v>
      </c>
      <c r="E1" s="26" t="s">
        <v>4</v>
      </c>
      <c r="F1" s="27" t="s">
        <v>5</v>
      </c>
      <c r="G1" s="35" t="s">
        <v>6</v>
      </c>
      <c r="H1" s="27" t="s">
        <v>7</v>
      </c>
      <c r="I1" s="35" t="s">
        <v>8</v>
      </c>
      <c r="J1" s="27" t="s">
        <v>9</v>
      </c>
      <c r="K1" s="35" t="s">
        <v>10</v>
      </c>
      <c r="L1" s="27" t="s">
        <v>51</v>
      </c>
      <c r="M1" s="44" t="s">
        <v>12</v>
      </c>
      <c r="N1" s="47" t="s">
        <v>13</v>
      </c>
      <c r="O1" s="24" t="s">
        <v>14</v>
      </c>
      <c r="P1" s="50" t="s">
        <v>15</v>
      </c>
      <c r="Q1" s="47" t="s">
        <v>16</v>
      </c>
      <c r="R1" s="47" t="s">
        <v>17</v>
      </c>
      <c r="S1" s="44" t="s">
        <v>18</v>
      </c>
      <c r="T1" s="47" t="s">
        <v>19</v>
      </c>
      <c r="U1" s="22" t="s">
        <v>20</v>
      </c>
      <c r="V1" s="22" t="s">
        <v>21</v>
      </c>
      <c r="W1" s="22" t="s">
        <v>22</v>
      </c>
      <c r="X1" s="22" t="s">
        <v>23</v>
      </c>
    </row>
    <row r="2" spans="1:24" x14ac:dyDescent="0.35">
      <c r="A2" s="15">
        <v>1</v>
      </c>
      <c r="B2" s="16" t="s">
        <v>24</v>
      </c>
      <c r="C2" s="28">
        <v>16931</v>
      </c>
      <c r="D2" s="10">
        <v>4004</v>
      </c>
      <c r="E2" s="23">
        <f t="shared" ref="E2:E27" si="0">D2/C2</f>
        <v>0.23648928001890024</v>
      </c>
      <c r="F2" s="29">
        <f t="shared" ref="F2:F27" si="1">IF(E2&lt;24%,1,IF(E2&lt;26%,2,IF(E2&lt;29%,3,4)))</f>
        <v>1</v>
      </c>
      <c r="G2" s="36">
        <v>40.299999999999997</v>
      </c>
      <c r="H2" s="37">
        <f t="shared" ref="H2:H27" si="2">IF(G2&lt;38,2,3)</f>
        <v>3</v>
      </c>
      <c r="I2" s="36">
        <v>6.2</v>
      </c>
      <c r="J2" s="37">
        <f t="shared" ref="J2:J27" si="3">IF(I2&lt;6,2,3)</f>
        <v>3</v>
      </c>
      <c r="K2" s="40">
        <v>0.11</v>
      </c>
      <c r="L2" s="41">
        <f t="shared" ref="L2:L27" si="4">IF(K2&gt;2,1,IF(K2&gt;1,2,IF(K2&gt;0.3,3,4)))</f>
        <v>4</v>
      </c>
      <c r="M2" s="45">
        <f t="shared" ref="M2:M27" si="5">(F2+H2+J2+L2)/4</f>
        <v>2.75</v>
      </c>
      <c r="N2" s="48">
        <f t="shared" ref="N2:N27" si="6">IF(M2&lt;1.5,1,IF(M2&lt;2.5,2,IF(M2&lt;3.5,3,4)))</f>
        <v>3</v>
      </c>
      <c r="O2" s="52">
        <v>3</v>
      </c>
      <c r="P2" s="51">
        <f t="shared" ref="P2:P27" si="7">N2*O2</f>
        <v>9</v>
      </c>
      <c r="Q2" s="48">
        <f t="shared" ref="Q2:Q27" si="8">IF(P2&lt;3,1,IF(P2&lt;5,2,IF(P2&lt;12,3,4)))</f>
        <v>3</v>
      </c>
      <c r="R2" s="53">
        <v>2</v>
      </c>
      <c r="S2" s="55">
        <f>Q2-R2</f>
        <v>1</v>
      </c>
      <c r="T2" s="57">
        <f>IF(S2&lt;-1,1,IF(S2&lt;1,2,IF(S2=1,3,4)))</f>
        <v>3</v>
      </c>
      <c r="U2" s="14">
        <v>2</v>
      </c>
      <c r="V2" s="14">
        <v>7</v>
      </c>
      <c r="W2" s="14">
        <f t="shared" ref="W2:W27" si="9">U2*V2</f>
        <v>14</v>
      </c>
      <c r="X2" s="103">
        <f t="shared" ref="X2:X27" si="10">IF(W2&lt;6,1,IF(W2&lt;12,2,IF(W2&lt;18,3,4)))</f>
        <v>3</v>
      </c>
    </row>
    <row r="3" spans="1:24" x14ac:dyDescent="0.35">
      <c r="A3" s="15">
        <v>2</v>
      </c>
      <c r="B3" s="16" t="s">
        <v>25</v>
      </c>
      <c r="C3" s="28">
        <v>3582</v>
      </c>
      <c r="D3" s="10">
        <v>855</v>
      </c>
      <c r="E3" s="23">
        <f t="shared" si="0"/>
        <v>0.23869346733668342</v>
      </c>
      <c r="F3" s="29">
        <f t="shared" si="1"/>
        <v>1</v>
      </c>
      <c r="G3" s="36">
        <v>36.1</v>
      </c>
      <c r="H3" s="37">
        <f t="shared" si="2"/>
        <v>2</v>
      </c>
      <c r="I3" s="36">
        <v>5.7</v>
      </c>
      <c r="J3" s="37">
        <f t="shared" si="3"/>
        <v>2</v>
      </c>
      <c r="K3" s="40">
        <v>0.28999999999999998</v>
      </c>
      <c r="L3" s="41">
        <f t="shared" si="4"/>
        <v>4</v>
      </c>
      <c r="M3" s="45">
        <f t="shared" si="5"/>
        <v>2.25</v>
      </c>
      <c r="N3" s="48">
        <f t="shared" si="6"/>
        <v>2</v>
      </c>
      <c r="O3" s="52">
        <v>2</v>
      </c>
      <c r="P3" s="51">
        <f t="shared" si="7"/>
        <v>4</v>
      </c>
      <c r="Q3" s="48">
        <f t="shared" si="8"/>
        <v>2</v>
      </c>
      <c r="R3" s="53">
        <v>1</v>
      </c>
      <c r="S3" s="55">
        <f>Q3-R3</f>
        <v>1</v>
      </c>
      <c r="T3" s="57">
        <f>IF(S3&lt;-1,1,IF(S3&lt;1,2,IF(S3=1,3,4)))</f>
        <v>3</v>
      </c>
      <c r="U3" s="14">
        <v>2</v>
      </c>
      <c r="V3" s="14">
        <v>7</v>
      </c>
      <c r="W3" s="14">
        <f t="shared" si="9"/>
        <v>14</v>
      </c>
      <c r="X3" s="103">
        <f t="shared" si="10"/>
        <v>3</v>
      </c>
    </row>
    <row r="4" spans="1:24" x14ac:dyDescent="0.35">
      <c r="A4" s="15">
        <v>3</v>
      </c>
      <c r="B4" s="17" t="s">
        <v>49</v>
      </c>
      <c r="C4" s="28">
        <v>15021</v>
      </c>
      <c r="D4" s="10">
        <v>3844</v>
      </c>
      <c r="E4" s="23">
        <f t="shared" si="0"/>
        <v>0.25590839491378736</v>
      </c>
      <c r="F4" s="29">
        <f t="shared" si="1"/>
        <v>2</v>
      </c>
      <c r="G4" s="36">
        <v>36.1</v>
      </c>
      <c r="H4" s="37">
        <f t="shared" si="2"/>
        <v>2</v>
      </c>
      <c r="I4" s="36">
        <v>5.7</v>
      </c>
      <c r="J4" s="37">
        <f t="shared" si="3"/>
        <v>2</v>
      </c>
      <c r="K4" s="40">
        <v>0.28999999999999998</v>
      </c>
      <c r="L4" s="41">
        <f t="shared" si="4"/>
        <v>4</v>
      </c>
      <c r="M4" s="45">
        <f t="shared" si="5"/>
        <v>2.5</v>
      </c>
      <c r="N4" s="48">
        <f t="shared" si="6"/>
        <v>3</v>
      </c>
      <c r="O4" s="52">
        <v>3</v>
      </c>
      <c r="P4" s="51">
        <f t="shared" si="7"/>
        <v>9</v>
      </c>
      <c r="Q4" s="48">
        <f t="shared" si="8"/>
        <v>3</v>
      </c>
      <c r="R4" s="53">
        <v>2</v>
      </c>
      <c r="S4" s="55">
        <f>Q4-R4</f>
        <v>1</v>
      </c>
      <c r="T4" s="57">
        <f>IF(S4&lt;-1,1,IF(S4&lt;1,2,IF(S4=1,3,4)))</f>
        <v>3</v>
      </c>
      <c r="U4" s="14">
        <v>2</v>
      </c>
      <c r="V4" s="14">
        <v>7</v>
      </c>
      <c r="W4" s="14">
        <f t="shared" si="9"/>
        <v>14</v>
      </c>
      <c r="X4" s="103">
        <f t="shared" si="10"/>
        <v>3</v>
      </c>
    </row>
    <row r="5" spans="1:24" x14ac:dyDescent="0.35">
      <c r="A5" s="15">
        <v>4</v>
      </c>
      <c r="B5" s="16" t="s">
        <v>26</v>
      </c>
      <c r="C5" s="28">
        <v>3945</v>
      </c>
      <c r="D5" s="10">
        <v>1010</v>
      </c>
      <c r="E5" s="23">
        <f t="shared" si="0"/>
        <v>0.25602027883396705</v>
      </c>
      <c r="F5" s="29">
        <f t="shared" si="1"/>
        <v>2</v>
      </c>
      <c r="G5" s="36">
        <v>39.200000000000003</v>
      </c>
      <c r="H5" s="37">
        <f t="shared" si="2"/>
        <v>3</v>
      </c>
      <c r="I5" s="36">
        <v>5</v>
      </c>
      <c r="J5" s="37">
        <f t="shared" si="3"/>
        <v>2</v>
      </c>
      <c r="K5" s="40">
        <v>0.31</v>
      </c>
      <c r="L5" s="41">
        <f t="shared" si="4"/>
        <v>3</v>
      </c>
      <c r="M5" s="45">
        <f t="shared" si="5"/>
        <v>2.5</v>
      </c>
      <c r="N5" s="48">
        <f t="shared" si="6"/>
        <v>3</v>
      </c>
      <c r="O5" s="52">
        <v>2</v>
      </c>
      <c r="P5" s="51">
        <f t="shared" si="7"/>
        <v>6</v>
      </c>
      <c r="Q5" s="48">
        <f t="shared" si="8"/>
        <v>3</v>
      </c>
      <c r="R5" s="53">
        <v>2</v>
      </c>
      <c r="S5" s="55">
        <f>Q5-R5</f>
        <v>1</v>
      </c>
      <c r="T5" s="57">
        <f>IF(S5&lt;-1,1,IF(S5&lt;1,2,IF(S5=1,3,4)))</f>
        <v>3</v>
      </c>
      <c r="U5" s="14">
        <v>2</v>
      </c>
      <c r="V5" s="14">
        <v>7</v>
      </c>
      <c r="W5" s="14">
        <f t="shared" si="9"/>
        <v>14</v>
      </c>
      <c r="X5" s="103">
        <f t="shared" si="10"/>
        <v>3</v>
      </c>
    </row>
    <row r="6" spans="1:24" x14ac:dyDescent="0.35">
      <c r="A6" s="15">
        <v>5</v>
      </c>
      <c r="B6" s="16" t="s">
        <v>27</v>
      </c>
      <c r="C6" s="28">
        <v>8209</v>
      </c>
      <c r="D6" s="10">
        <v>2051</v>
      </c>
      <c r="E6" s="23">
        <f t="shared" si="0"/>
        <v>0.24984772810330125</v>
      </c>
      <c r="F6" s="29">
        <f t="shared" si="1"/>
        <v>2</v>
      </c>
      <c r="G6" s="36">
        <v>37.799999999999997</v>
      </c>
      <c r="H6" s="37">
        <f t="shared" si="2"/>
        <v>2</v>
      </c>
      <c r="I6" s="36">
        <v>4.5999999999999996</v>
      </c>
      <c r="J6" s="37">
        <f t="shared" si="3"/>
        <v>2</v>
      </c>
      <c r="K6" s="40">
        <v>0.15</v>
      </c>
      <c r="L6" s="41">
        <f t="shared" si="4"/>
        <v>4</v>
      </c>
      <c r="M6" s="45">
        <f t="shared" si="5"/>
        <v>2.5</v>
      </c>
      <c r="N6" s="48">
        <f t="shared" si="6"/>
        <v>3</v>
      </c>
      <c r="O6" s="52">
        <v>1</v>
      </c>
      <c r="P6" s="51">
        <f t="shared" si="7"/>
        <v>3</v>
      </c>
      <c r="Q6" s="48">
        <f t="shared" si="8"/>
        <v>2</v>
      </c>
      <c r="R6" s="53" t="s">
        <v>52</v>
      </c>
      <c r="S6" s="55" t="s">
        <v>52</v>
      </c>
      <c r="T6" s="56">
        <f>Q6</f>
        <v>2</v>
      </c>
      <c r="U6" s="14">
        <v>2</v>
      </c>
      <c r="V6" s="14">
        <v>7</v>
      </c>
      <c r="W6" s="14">
        <f t="shared" si="9"/>
        <v>14</v>
      </c>
      <c r="X6" s="103">
        <f t="shared" si="10"/>
        <v>3</v>
      </c>
    </row>
    <row r="7" spans="1:24" x14ac:dyDescent="0.35">
      <c r="A7" s="15">
        <v>6</v>
      </c>
      <c r="B7" s="16" t="s">
        <v>28</v>
      </c>
      <c r="C7" s="30">
        <v>10114</v>
      </c>
      <c r="D7" s="11">
        <v>2495</v>
      </c>
      <c r="E7" s="23">
        <f t="shared" si="0"/>
        <v>0.24668775954122998</v>
      </c>
      <c r="F7" s="29">
        <f t="shared" si="1"/>
        <v>2</v>
      </c>
      <c r="G7" s="36">
        <v>38.4</v>
      </c>
      <c r="H7" s="37">
        <f t="shared" si="2"/>
        <v>3</v>
      </c>
      <c r="I7" s="36">
        <v>7</v>
      </c>
      <c r="J7" s="37">
        <f t="shared" si="3"/>
        <v>3</v>
      </c>
      <c r="K7" s="40">
        <v>0.21</v>
      </c>
      <c r="L7" s="41">
        <f t="shared" si="4"/>
        <v>4</v>
      </c>
      <c r="M7" s="45">
        <f t="shared" si="5"/>
        <v>3</v>
      </c>
      <c r="N7" s="48">
        <f t="shared" si="6"/>
        <v>3</v>
      </c>
      <c r="O7" s="52">
        <v>2</v>
      </c>
      <c r="P7" s="51">
        <f t="shared" si="7"/>
        <v>6</v>
      </c>
      <c r="Q7" s="48">
        <f t="shared" si="8"/>
        <v>3</v>
      </c>
      <c r="R7" s="53">
        <v>2</v>
      </c>
      <c r="S7" s="55">
        <f t="shared" ref="S7:S27" si="11">Q7-R7</f>
        <v>1</v>
      </c>
      <c r="T7" s="57">
        <f t="shared" ref="T7:T27" si="12">IF(S7&lt;-1,1,IF(S7&lt;1,2,IF(S7=1,3,4)))</f>
        <v>3</v>
      </c>
      <c r="U7" s="14">
        <v>2</v>
      </c>
      <c r="V7" s="14">
        <v>7</v>
      </c>
      <c r="W7" s="14">
        <f t="shared" si="9"/>
        <v>14</v>
      </c>
      <c r="X7" s="103">
        <f t="shared" si="10"/>
        <v>3</v>
      </c>
    </row>
    <row r="8" spans="1:24" x14ac:dyDescent="0.35">
      <c r="A8" s="15">
        <v>7</v>
      </c>
      <c r="B8" s="16" t="s">
        <v>29</v>
      </c>
      <c r="C8" s="28">
        <v>6557</v>
      </c>
      <c r="D8" s="10">
        <v>1664</v>
      </c>
      <c r="E8" s="23">
        <f t="shared" si="0"/>
        <v>0.25377459203904223</v>
      </c>
      <c r="F8" s="29">
        <f t="shared" si="1"/>
        <v>2</v>
      </c>
      <c r="G8" s="36">
        <v>37.799999999999997</v>
      </c>
      <c r="H8" s="37">
        <f t="shared" si="2"/>
        <v>2</v>
      </c>
      <c r="I8" s="36">
        <v>4.5999999999999996</v>
      </c>
      <c r="J8" s="37">
        <f t="shared" si="3"/>
        <v>2</v>
      </c>
      <c r="K8" s="40">
        <v>1.1100000000000001</v>
      </c>
      <c r="L8" s="41">
        <f t="shared" si="4"/>
        <v>2</v>
      </c>
      <c r="M8" s="45">
        <f t="shared" si="5"/>
        <v>2</v>
      </c>
      <c r="N8" s="48">
        <f t="shared" si="6"/>
        <v>2</v>
      </c>
      <c r="O8" s="52">
        <v>1</v>
      </c>
      <c r="P8" s="51">
        <f t="shared" si="7"/>
        <v>2</v>
      </c>
      <c r="Q8" s="48">
        <f t="shared" si="8"/>
        <v>1</v>
      </c>
      <c r="R8" s="53">
        <v>2</v>
      </c>
      <c r="S8" s="55">
        <f t="shared" si="11"/>
        <v>-1</v>
      </c>
      <c r="T8" s="56">
        <f t="shared" si="12"/>
        <v>2</v>
      </c>
      <c r="U8" s="14">
        <v>2</v>
      </c>
      <c r="V8" s="14">
        <v>7</v>
      </c>
      <c r="W8" s="14">
        <f t="shared" si="9"/>
        <v>14</v>
      </c>
      <c r="X8" s="103">
        <f t="shared" si="10"/>
        <v>3</v>
      </c>
    </row>
    <row r="9" spans="1:24" x14ac:dyDescent="0.35">
      <c r="A9" s="15">
        <v>8</v>
      </c>
      <c r="B9" s="16" t="s">
        <v>30</v>
      </c>
      <c r="C9" s="28">
        <v>4367</v>
      </c>
      <c r="D9" s="10">
        <v>1069</v>
      </c>
      <c r="E9" s="23">
        <f t="shared" si="0"/>
        <v>0.24479047400961759</v>
      </c>
      <c r="F9" s="29">
        <f t="shared" si="1"/>
        <v>2</v>
      </c>
      <c r="G9" s="36">
        <v>37.799999999999997</v>
      </c>
      <c r="H9" s="37">
        <f t="shared" si="2"/>
        <v>2</v>
      </c>
      <c r="I9" s="36">
        <v>4.5999999999999996</v>
      </c>
      <c r="J9" s="37">
        <f t="shared" si="3"/>
        <v>2</v>
      </c>
      <c r="K9" s="40">
        <v>0.11</v>
      </c>
      <c r="L9" s="41">
        <f t="shared" si="4"/>
        <v>4</v>
      </c>
      <c r="M9" s="45">
        <f t="shared" si="5"/>
        <v>2.5</v>
      </c>
      <c r="N9" s="48">
        <f t="shared" si="6"/>
        <v>3</v>
      </c>
      <c r="O9" s="52">
        <v>1</v>
      </c>
      <c r="P9" s="51">
        <f t="shared" si="7"/>
        <v>3</v>
      </c>
      <c r="Q9" s="48">
        <f t="shared" si="8"/>
        <v>2</v>
      </c>
      <c r="R9" s="53">
        <v>2</v>
      </c>
      <c r="S9" s="55">
        <f t="shared" si="11"/>
        <v>0</v>
      </c>
      <c r="T9" s="56">
        <f t="shared" si="12"/>
        <v>2</v>
      </c>
      <c r="U9" s="14">
        <v>2</v>
      </c>
      <c r="V9" s="14">
        <v>7</v>
      </c>
      <c r="W9" s="14">
        <f t="shared" si="9"/>
        <v>14</v>
      </c>
      <c r="X9" s="103">
        <f t="shared" si="10"/>
        <v>3</v>
      </c>
    </row>
    <row r="10" spans="1:24" x14ac:dyDescent="0.35">
      <c r="A10" s="15">
        <v>9</v>
      </c>
      <c r="B10" s="16" t="s">
        <v>31</v>
      </c>
      <c r="C10" s="28">
        <v>6072</v>
      </c>
      <c r="D10" s="10">
        <v>1301</v>
      </c>
      <c r="E10" s="23">
        <f t="shared" si="0"/>
        <v>0.21426218708827405</v>
      </c>
      <c r="F10" s="29">
        <f t="shared" si="1"/>
        <v>1</v>
      </c>
      <c r="G10" s="36">
        <v>40.299999999999997</v>
      </c>
      <c r="H10" s="37">
        <f t="shared" si="2"/>
        <v>3</v>
      </c>
      <c r="I10" s="36">
        <v>6.2</v>
      </c>
      <c r="J10" s="37">
        <f t="shared" si="3"/>
        <v>3</v>
      </c>
      <c r="K10" s="40">
        <v>0.84</v>
      </c>
      <c r="L10" s="41">
        <f t="shared" si="4"/>
        <v>3</v>
      </c>
      <c r="M10" s="45">
        <f t="shared" si="5"/>
        <v>2.5</v>
      </c>
      <c r="N10" s="48">
        <f t="shared" si="6"/>
        <v>3</v>
      </c>
      <c r="O10" s="52">
        <v>2</v>
      </c>
      <c r="P10" s="51">
        <f t="shared" si="7"/>
        <v>6</v>
      </c>
      <c r="Q10" s="48">
        <f t="shared" si="8"/>
        <v>3</v>
      </c>
      <c r="R10" s="53">
        <v>2</v>
      </c>
      <c r="S10" s="55">
        <f t="shared" si="11"/>
        <v>1</v>
      </c>
      <c r="T10" s="57">
        <f t="shared" si="12"/>
        <v>3</v>
      </c>
      <c r="U10" s="14">
        <v>2</v>
      </c>
      <c r="V10" s="14">
        <v>7</v>
      </c>
      <c r="W10" s="14">
        <f t="shared" si="9"/>
        <v>14</v>
      </c>
      <c r="X10" s="103">
        <f t="shared" si="10"/>
        <v>3</v>
      </c>
    </row>
    <row r="11" spans="1:24" x14ac:dyDescent="0.35">
      <c r="A11" s="15">
        <v>10</v>
      </c>
      <c r="B11" s="16" t="s">
        <v>32</v>
      </c>
      <c r="C11" s="28">
        <v>4452</v>
      </c>
      <c r="D11" s="10">
        <v>897</v>
      </c>
      <c r="E11" s="23">
        <f t="shared" si="0"/>
        <v>0.20148247978436656</v>
      </c>
      <c r="F11" s="29">
        <f t="shared" si="1"/>
        <v>1</v>
      </c>
      <c r="G11" s="36">
        <v>36.1</v>
      </c>
      <c r="H11" s="37">
        <f t="shared" si="2"/>
        <v>2</v>
      </c>
      <c r="I11" s="36">
        <v>5.7</v>
      </c>
      <c r="J11" s="37">
        <f t="shared" si="3"/>
        <v>2</v>
      </c>
      <c r="K11" s="40">
        <v>0.28000000000000003</v>
      </c>
      <c r="L11" s="41">
        <f t="shared" si="4"/>
        <v>4</v>
      </c>
      <c r="M11" s="45">
        <f t="shared" si="5"/>
        <v>2.25</v>
      </c>
      <c r="N11" s="48">
        <f t="shared" si="6"/>
        <v>2</v>
      </c>
      <c r="O11" s="52">
        <v>3</v>
      </c>
      <c r="P11" s="51">
        <f t="shared" si="7"/>
        <v>6</v>
      </c>
      <c r="Q11" s="48">
        <f t="shared" si="8"/>
        <v>3</v>
      </c>
      <c r="R11" s="53">
        <v>2</v>
      </c>
      <c r="S11" s="55">
        <f t="shared" si="11"/>
        <v>1</v>
      </c>
      <c r="T11" s="57">
        <f t="shared" si="12"/>
        <v>3</v>
      </c>
      <c r="U11" s="14">
        <v>2</v>
      </c>
      <c r="V11" s="14">
        <v>7</v>
      </c>
      <c r="W11" s="14">
        <f t="shared" si="9"/>
        <v>14</v>
      </c>
      <c r="X11" s="103">
        <f t="shared" si="10"/>
        <v>3</v>
      </c>
    </row>
    <row r="12" spans="1:24" x14ac:dyDescent="0.35">
      <c r="A12" s="15">
        <v>11</v>
      </c>
      <c r="B12" s="16" t="s">
        <v>33</v>
      </c>
      <c r="C12" s="28">
        <v>7381</v>
      </c>
      <c r="D12" s="10">
        <v>1686</v>
      </c>
      <c r="E12" s="23">
        <f t="shared" si="0"/>
        <v>0.22842433274624035</v>
      </c>
      <c r="F12" s="29">
        <f t="shared" si="1"/>
        <v>1</v>
      </c>
      <c r="G12" s="36">
        <v>36.1</v>
      </c>
      <c r="H12" s="37">
        <f t="shared" si="2"/>
        <v>2</v>
      </c>
      <c r="I12" s="36">
        <v>5.7</v>
      </c>
      <c r="J12" s="37">
        <f t="shared" si="3"/>
        <v>2</v>
      </c>
      <c r="K12" s="40">
        <v>0.18</v>
      </c>
      <c r="L12" s="41">
        <f t="shared" si="4"/>
        <v>4</v>
      </c>
      <c r="M12" s="45">
        <f t="shared" si="5"/>
        <v>2.25</v>
      </c>
      <c r="N12" s="48">
        <f t="shared" si="6"/>
        <v>2</v>
      </c>
      <c r="O12" s="52">
        <v>3</v>
      </c>
      <c r="P12" s="51">
        <f t="shared" si="7"/>
        <v>6</v>
      </c>
      <c r="Q12" s="48">
        <f t="shared" si="8"/>
        <v>3</v>
      </c>
      <c r="R12" s="53">
        <v>3</v>
      </c>
      <c r="S12" s="55">
        <f t="shared" si="11"/>
        <v>0</v>
      </c>
      <c r="T12" s="56">
        <f t="shared" si="12"/>
        <v>2</v>
      </c>
      <c r="U12" s="14">
        <v>2</v>
      </c>
      <c r="V12" s="14">
        <v>7</v>
      </c>
      <c r="W12" s="14">
        <f t="shared" si="9"/>
        <v>14</v>
      </c>
      <c r="X12" s="103">
        <f t="shared" si="10"/>
        <v>3</v>
      </c>
    </row>
    <row r="13" spans="1:24" x14ac:dyDescent="0.35">
      <c r="A13" s="15">
        <v>12</v>
      </c>
      <c r="B13" s="16" t="s">
        <v>50</v>
      </c>
      <c r="C13" s="28">
        <v>7010</v>
      </c>
      <c r="D13" s="10">
        <v>1508</v>
      </c>
      <c r="E13" s="23">
        <f t="shared" si="0"/>
        <v>0.21512125534950072</v>
      </c>
      <c r="F13" s="29">
        <f t="shared" si="1"/>
        <v>1</v>
      </c>
      <c r="G13" s="36">
        <v>36.1</v>
      </c>
      <c r="H13" s="37">
        <f t="shared" si="2"/>
        <v>2</v>
      </c>
      <c r="I13" s="36">
        <v>5.7</v>
      </c>
      <c r="J13" s="37">
        <f t="shared" si="3"/>
        <v>2</v>
      </c>
      <c r="K13" s="40">
        <v>0.93</v>
      </c>
      <c r="L13" s="41">
        <f t="shared" si="4"/>
        <v>3</v>
      </c>
      <c r="M13" s="45">
        <f t="shared" si="5"/>
        <v>2</v>
      </c>
      <c r="N13" s="48">
        <f t="shared" si="6"/>
        <v>2</v>
      </c>
      <c r="O13" s="52">
        <v>3</v>
      </c>
      <c r="P13" s="51">
        <f t="shared" si="7"/>
        <v>6</v>
      </c>
      <c r="Q13" s="48">
        <f t="shared" si="8"/>
        <v>3</v>
      </c>
      <c r="R13" s="53">
        <v>1</v>
      </c>
      <c r="S13" s="55">
        <f t="shared" si="11"/>
        <v>2</v>
      </c>
      <c r="T13" s="58">
        <f t="shared" si="12"/>
        <v>4</v>
      </c>
      <c r="U13" s="14">
        <v>2</v>
      </c>
      <c r="V13" s="14">
        <v>7</v>
      </c>
      <c r="W13" s="14">
        <f t="shared" si="9"/>
        <v>14</v>
      </c>
      <c r="X13" s="103">
        <f t="shared" si="10"/>
        <v>3</v>
      </c>
    </row>
    <row r="14" spans="1:24" x14ac:dyDescent="0.35">
      <c r="A14" s="15">
        <v>13</v>
      </c>
      <c r="B14" s="16" t="s">
        <v>34</v>
      </c>
      <c r="C14" s="28">
        <v>6001</v>
      </c>
      <c r="D14" s="10">
        <v>1561</v>
      </c>
      <c r="E14" s="23">
        <f t="shared" si="0"/>
        <v>0.26012331278120315</v>
      </c>
      <c r="F14" s="29">
        <f t="shared" si="1"/>
        <v>3</v>
      </c>
      <c r="G14" s="36">
        <v>37.799999999999997</v>
      </c>
      <c r="H14" s="37">
        <f t="shared" si="2"/>
        <v>2</v>
      </c>
      <c r="I14" s="36">
        <v>4.5999999999999996</v>
      </c>
      <c r="J14" s="37">
        <f t="shared" si="3"/>
        <v>2</v>
      </c>
      <c r="K14" s="40">
        <v>0.15</v>
      </c>
      <c r="L14" s="41">
        <f t="shared" si="4"/>
        <v>4</v>
      </c>
      <c r="M14" s="45">
        <f t="shared" si="5"/>
        <v>2.75</v>
      </c>
      <c r="N14" s="48">
        <f t="shared" si="6"/>
        <v>3</v>
      </c>
      <c r="O14" s="52">
        <v>1</v>
      </c>
      <c r="P14" s="51">
        <f t="shared" si="7"/>
        <v>3</v>
      </c>
      <c r="Q14" s="48">
        <f t="shared" si="8"/>
        <v>2</v>
      </c>
      <c r="R14" s="53">
        <v>2</v>
      </c>
      <c r="S14" s="55">
        <f t="shared" si="11"/>
        <v>0</v>
      </c>
      <c r="T14" s="56">
        <f t="shared" si="12"/>
        <v>2</v>
      </c>
      <c r="U14" s="14">
        <v>2</v>
      </c>
      <c r="V14" s="14">
        <v>7</v>
      </c>
      <c r="W14" s="14">
        <f t="shared" si="9"/>
        <v>14</v>
      </c>
      <c r="X14" s="103">
        <f t="shared" si="10"/>
        <v>3</v>
      </c>
    </row>
    <row r="15" spans="1:24" x14ac:dyDescent="0.35">
      <c r="A15" s="15">
        <v>14</v>
      </c>
      <c r="B15" s="16" t="s">
        <v>35</v>
      </c>
      <c r="C15" s="28">
        <v>7685</v>
      </c>
      <c r="D15" s="10">
        <v>1589</v>
      </c>
      <c r="E15" s="23">
        <f t="shared" si="0"/>
        <v>0.20676642810670137</v>
      </c>
      <c r="F15" s="29">
        <f t="shared" si="1"/>
        <v>1</v>
      </c>
      <c r="G15" s="36">
        <v>37.799999999999997</v>
      </c>
      <c r="H15" s="37">
        <f t="shared" si="2"/>
        <v>2</v>
      </c>
      <c r="I15" s="36">
        <v>4.5999999999999996</v>
      </c>
      <c r="J15" s="37">
        <f t="shared" si="3"/>
        <v>2</v>
      </c>
      <c r="K15" s="40">
        <v>0.06</v>
      </c>
      <c r="L15" s="41">
        <f t="shared" si="4"/>
        <v>4</v>
      </c>
      <c r="M15" s="45">
        <f t="shared" si="5"/>
        <v>2.25</v>
      </c>
      <c r="N15" s="48">
        <f t="shared" si="6"/>
        <v>2</v>
      </c>
      <c r="O15" s="52">
        <v>2</v>
      </c>
      <c r="P15" s="51">
        <f t="shared" si="7"/>
        <v>4</v>
      </c>
      <c r="Q15" s="48">
        <f t="shared" si="8"/>
        <v>2</v>
      </c>
      <c r="R15" s="53">
        <v>1</v>
      </c>
      <c r="S15" s="55">
        <f t="shared" si="11"/>
        <v>1</v>
      </c>
      <c r="T15" s="57">
        <f t="shared" si="12"/>
        <v>3</v>
      </c>
      <c r="U15" s="14">
        <v>2</v>
      </c>
      <c r="V15" s="14">
        <v>7</v>
      </c>
      <c r="W15" s="14">
        <f t="shared" si="9"/>
        <v>14</v>
      </c>
      <c r="X15" s="103">
        <f t="shared" si="10"/>
        <v>3</v>
      </c>
    </row>
    <row r="16" spans="1:24" x14ac:dyDescent="0.35">
      <c r="A16" s="15">
        <v>15</v>
      </c>
      <c r="B16" s="16" t="s">
        <v>36</v>
      </c>
      <c r="C16" s="28">
        <v>6392</v>
      </c>
      <c r="D16" s="10">
        <v>1496</v>
      </c>
      <c r="E16" s="23">
        <f t="shared" si="0"/>
        <v>0.23404255319148937</v>
      </c>
      <c r="F16" s="29">
        <f t="shared" si="1"/>
        <v>1</v>
      </c>
      <c r="G16" s="36">
        <v>39.200000000000003</v>
      </c>
      <c r="H16" s="37">
        <f t="shared" si="2"/>
        <v>3</v>
      </c>
      <c r="I16" s="36">
        <v>5</v>
      </c>
      <c r="J16" s="37">
        <f t="shared" si="3"/>
        <v>2</v>
      </c>
      <c r="K16" s="40">
        <v>5.0599999999999996</v>
      </c>
      <c r="L16" s="41">
        <f t="shared" si="4"/>
        <v>1</v>
      </c>
      <c r="M16" s="45">
        <f t="shared" si="5"/>
        <v>1.75</v>
      </c>
      <c r="N16" s="48">
        <f t="shared" si="6"/>
        <v>2</v>
      </c>
      <c r="O16" s="52">
        <v>2</v>
      </c>
      <c r="P16" s="51">
        <f t="shared" si="7"/>
        <v>4</v>
      </c>
      <c r="Q16" s="48">
        <f t="shared" si="8"/>
        <v>2</v>
      </c>
      <c r="R16" s="53">
        <v>2</v>
      </c>
      <c r="S16" s="55">
        <f t="shared" si="11"/>
        <v>0</v>
      </c>
      <c r="T16" s="56">
        <f t="shared" si="12"/>
        <v>2</v>
      </c>
      <c r="U16" s="14">
        <v>2</v>
      </c>
      <c r="V16" s="14">
        <v>7</v>
      </c>
      <c r="W16" s="14">
        <f t="shared" si="9"/>
        <v>14</v>
      </c>
      <c r="X16" s="103">
        <f t="shared" si="10"/>
        <v>3</v>
      </c>
    </row>
    <row r="17" spans="1:24" x14ac:dyDescent="0.35">
      <c r="A17" s="15">
        <v>16</v>
      </c>
      <c r="B17" s="16" t="s">
        <v>37</v>
      </c>
      <c r="C17" s="28">
        <v>8423</v>
      </c>
      <c r="D17" s="10">
        <v>2021</v>
      </c>
      <c r="E17" s="23">
        <f t="shared" si="0"/>
        <v>0.23993826427638609</v>
      </c>
      <c r="F17" s="29">
        <f t="shared" si="1"/>
        <v>1</v>
      </c>
      <c r="G17" s="36">
        <v>40.299999999999997</v>
      </c>
      <c r="H17" s="37">
        <f t="shared" si="2"/>
        <v>3</v>
      </c>
      <c r="I17" s="36">
        <v>6.2</v>
      </c>
      <c r="J17" s="37">
        <f t="shared" si="3"/>
        <v>3</v>
      </c>
      <c r="K17" s="40">
        <v>0.3</v>
      </c>
      <c r="L17" s="41">
        <f t="shared" si="4"/>
        <v>4</v>
      </c>
      <c r="M17" s="45">
        <f t="shared" si="5"/>
        <v>2.75</v>
      </c>
      <c r="N17" s="48">
        <f t="shared" si="6"/>
        <v>3</v>
      </c>
      <c r="O17" s="52">
        <v>1</v>
      </c>
      <c r="P17" s="51">
        <f t="shared" si="7"/>
        <v>3</v>
      </c>
      <c r="Q17" s="48">
        <f t="shared" si="8"/>
        <v>2</v>
      </c>
      <c r="R17" s="53">
        <v>2</v>
      </c>
      <c r="S17" s="55">
        <f t="shared" si="11"/>
        <v>0</v>
      </c>
      <c r="T17" s="56">
        <f t="shared" si="12"/>
        <v>2</v>
      </c>
      <c r="U17" s="14">
        <v>2</v>
      </c>
      <c r="V17" s="14">
        <v>7</v>
      </c>
      <c r="W17" s="14">
        <f t="shared" si="9"/>
        <v>14</v>
      </c>
      <c r="X17" s="103">
        <f t="shared" si="10"/>
        <v>3</v>
      </c>
    </row>
    <row r="18" spans="1:24" x14ac:dyDescent="0.35">
      <c r="A18" s="15">
        <v>17</v>
      </c>
      <c r="B18" s="16" t="s">
        <v>38</v>
      </c>
      <c r="C18" s="28">
        <v>9748</v>
      </c>
      <c r="D18" s="10">
        <v>2281</v>
      </c>
      <c r="E18" s="23">
        <f t="shared" si="0"/>
        <v>0.23399671727533852</v>
      </c>
      <c r="F18" s="29">
        <f t="shared" si="1"/>
        <v>1</v>
      </c>
      <c r="G18" s="36">
        <v>39.200000000000003</v>
      </c>
      <c r="H18" s="37">
        <f t="shared" si="2"/>
        <v>3</v>
      </c>
      <c r="I18" s="36">
        <v>5</v>
      </c>
      <c r="J18" s="37">
        <f t="shared" si="3"/>
        <v>2</v>
      </c>
      <c r="K18" s="40">
        <v>0.41</v>
      </c>
      <c r="L18" s="41">
        <f t="shared" si="4"/>
        <v>3</v>
      </c>
      <c r="M18" s="45">
        <f t="shared" si="5"/>
        <v>2.25</v>
      </c>
      <c r="N18" s="48">
        <f t="shared" si="6"/>
        <v>2</v>
      </c>
      <c r="O18" s="52">
        <v>2</v>
      </c>
      <c r="P18" s="51">
        <f t="shared" si="7"/>
        <v>4</v>
      </c>
      <c r="Q18" s="48">
        <f t="shared" si="8"/>
        <v>2</v>
      </c>
      <c r="R18" s="53">
        <v>2</v>
      </c>
      <c r="S18" s="55">
        <f t="shared" si="11"/>
        <v>0</v>
      </c>
      <c r="T18" s="56">
        <f t="shared" si="12"/>
        <v>2</v>
      </c>
      <c r="U18" s="14">
        <v>2</v>
      </c>
      <c r="V18" s="14">
        <v>7</v>
      </c>
      <c r="W18" s="14">
        <f t="shared" si="9"/>
        <v>14</v>
      </c>
      <c r="X18" s="103">
        <f t="shared" si="10"/>
        <v>3</v>
      </c>
    </row>
    <row r="19" spans="1:24" x14ac:dyDescent="0.35">
      <c r="A19" s="15">
        <v>18</v>
      </c>
      <c r="B19" s="16" t="s">
        <v>39</v>
      </c>
      <c r="C19" s="28">
        <v>9453</v>
      </c>
      <c r="D19" s="10">
        <v>2305</v>
      </c>
      <c r="E19" s="23">
        <f t="shared" si="0"/>
        <v>0.24383793504707502</v>
      </c>
      <c r="F19" s="29">
        <f t="shared" si="1"/>
        <v>2</v>
      </c>
      <c r="G19" s="36">
        <v>40.299999999999997</v>
      </c>
      <c r="H19" s="37">
        <f t="shared" si="2"/>
        <v>3</v>
      </c>
      <c r="I19" s="36">
        <v>6.2</v>
      </c>
      <c r="J19" s="37">
        <f t="shared" si="3"/>
        <v>3</v>
      </c>
      <c r="K19" s="40">
        <v>0.31</v>
      </c>
      <c r="L19" s="41">
        <f t="shared" si="4"/>
        <v>3</v>
      </c>
      <c r="M19" s="45">
        <f t="shared" si="5"/>
        <v>2.75</v>
      </c>
      <c r="N19" s="48">
        <f t="shared" si="6"/>
        <v>3</v>
      </c>
      <c r="O19" s="52">
        <v>2</v>
      </c>
      <c r="P19" s="51">
        <f t="shared" si="7"/>
        <v>6</v>
      </c>
      <c r="Q19" s="48">
        <f t="shared" si="8"/>
        <v>3</v>
      </c>
      <c r="R19" s="53">
        <v>4</v>
      </c>
      <c r="S19" s="55">
        <f t="shared" si="11"/>
        <v>-1</v>
      </c>
      <c r="T19" s="56">
        <f t="shared" si="12"/>
        <v>2</v>
      </c>
      <c r="U19" s="14">
        <v>2</v>
      </c>
      <c r="V19" s="14">
        <v>7</v>
      </c>
      <c r="W19" s="14">
        <f t="shared" si="9"/>
        <v>14</v>
      </c>
      <c r="X19" s="103">
        <f t="shared" si="10"/>
        <v>3</v>
      </c>
    </row>
    <row r="20" spans="1:24" x14ac:dyDescent="0.35">
      <c r="A20" s="15">
        <v>19</v>
      </c>
      <c r="B20" s="16" t="s">
        <v>40</v>
      </c>
      <c r="C20" s="28">
        <v>5124</v>
      </c>
      <c r="D20" s="10">
        <v>1109</v>
      </c>
      <c r="E20" s="23">
        <f t="shared" si="0"/>
        <v>0.21643247462919593</v>
      </c>
      <c r="F20" s="29">
        <f t="shared" si="1"/>
        <v>1</v>
      </c>
      <c r="G20" s="36">
        <v>36.1</v>
      </c>
      <c r="H20" s="37">
        <f t="shared" si="2"/>
        <v>2</v>
      </c>
      <c r="I20" s="36">
        <v>5.7</v>
      </c>
      <c r="J20" s="37">
        <f t="shared" si="3"/>
        <v>2</v>
      </c>
      <c r="K20" s="40">
        <v>0.52</v>
      </c>
      <c r="L20" s="41">
        <f t="shared" si="4"/>
        <v>3</v>
      </c>
      <c r="M20" s="45">
        <f t="shared" si="5"/>
        <v>2</v>
      </c>
      <c r="N20" s="48">
        <f t="shared" si="6"/>
        <v>2</v>
      </c>
      <c r="O20" s="52">
        <v>3</v>
      </c>
      <c r="P20" s="51">
        <f t="shared" si="7"/>
        <v>6</v>
      </c>
      <c r="Q20" s="48">
        <f t="shared" si="8"/>
        <v>3</v>
      </c>
      <c r="R20" s="53">
        <v>1</v>
      </c>
      <c r="S20" s="55">
        <f t="shared" si="11"/>
        <v>2</v>
      </c>
      <c r="T20" s="58">
        <f t="shared" si="12"/>
        <v>4</v>
      </c>
      <c r="U20" s="14">
        <v>2</v>
      </c>
      <c r="V20" s="14">
        <v>7</v>
      </c>
      <c r="W20" s="14">
        <f t="shared" si="9"/>
        <v>14</v>
      </c>
      <c r="X20" s="103">
        <f t="shared" si="10"/>
        <v>3</v>
      </c>
    </row>
    <row r="21" spans="1:24" x14ac:dyDescent="0.35">
      <c r="A21" s="15">
        <v>20</v>
      </c>
      <c r="B21" s="16" t="s">
        <v>41</v>
      </c>
      <c r="C21" s="28">
        <v>4248</v>
      </c>
      <c r="D21" s="10">
        <v>969</v>
      </c>
      <c r="E21" s="23">
        <f t="shared" si="0"/>
        <v>0.22810734463276836</v>
      </c>
      <c r="F21" s="29">
        <f t="shared" si="1"/>
        <v>1</v>
      </c>
      <c r="G21" s="36">
        <v>37.799999999999997</v>
      </c>
      <c r="H21" s="37">
        <f t="shared" si="2"/>
        <v>2</v>
      </c>
      <c r="I21" s="36">
        <v>4.5999999999999996</v>
      </c>
      <c r="J21" s="37">
        <f t="shared" si="3"/>
        <v>2</v>
      </c>
      <c r="K21" s="40">
        <v>1.1100000000000001</v>
      </c>
      <c r="L21" s="41">
        <f t="shared" si="4"/>
        <v>2</v>
      </c>
      <c r="M21" s="45">
        <f t="shared" si="5"/>
        <v>1.75</v>
      </c>
      <c r="N21" s="48">
        <f t="shared" si="6"/>
        <v>2</v>
      </c>
      <c r="O21" s="52">
        <v>2</v>
      </c>
      <c r="P21" s="51">
        <f t="shared" si="7"/>
        <v>4</v>
      </c>
      <c r="Q21" s="48">
        <f t="shared" si="8"/>
        <v>2</v>
      </c>
      <c r="R21" s="53">
        <v>1</v>
      </c>
      <c r="S21" s="55">
        <f t="shared" si="11"/>
        <v>1</v>
      </c>
      <c r="T21" s="57">
        <f t="shared" si="12"/>
        <v>3</v>
      </c>
      <c r="U21" s="14">
        <v>2</v>
      </c>
      <c r="V21" s="14">
        <v>7</v>
      </c>
      <c r="W21" s="14">
        <f t="shared" si="9"/>
        <v>14</v>
      </c>
      <c r="X21" s="103">
        <f t="shared" si="10"/>
        <v>3</v>
      </c>
    </row>
    <row r="22" spans="1:24" x14ac:dyDescent="0.35">
      <c r="A22" s="15">
        <v>21</v>
      </c>
      <c r="B22" s="16" t="s">
        <v>42</v>
      </c>
      <c r="C22" s="28">
        <v>5258</v>
      </c>
      <c r="D22" s="10">
        <v>1146</v>
      </c>
      <c r="E22" s="23">
        <f t="shared" si="0"/>
        <v>0.21795359452263219</v>
      </c>
      <c r="F22" s="29">
        <f t="shared" si="1"/>
        <v>1</v>
      </c>
      <c r="G22" s="36">
        <v>37.799999999999997</v>
      </c>
      <c r="H22" s="37">
        <f t="shared" si="2"/>
        <v>2</v>
      </c>
      <c r="I22" s="36">
        <v>4.5999999999999996</v>
      </c>
      <c r="J22" s="37">
        <f t="shared" si="3"/>
        <v>2</v>
      </c>
      <c r="K22" s="40">
        <v>0.11</v>
      </c>
      <c r="L22" s="41">
        <f t="shared" si="4"/>
        <v>4</v>
      </c>
      <c r="M22" s="45">
        <f t="shared" si="5"/>
        <v>2.25</v>
      </c>
      <c r="N22" s="48">
        <f t="shared" si="6"/>
        <v>2</v>
      </c>
      <c r="O22" s="52">
        <v>2</v>
      </c>
      <c r="P22" s="51">
        <f t="shared" si="7"/>
        <v>4</v>
      </c>
      <c r="Q22" s="48">
        <f t="shared" si="8"/>
        <v>2</v>
      </c>
      <c r="R22" s="53">
        <v>2</v>
      </c>
      <c r="S22" s="55">
        <f t="shared" si="11"/>
        <v>0</v>
      </c>
      <c r="T22" s="56">
        <f t="shared" si="12"/>
        <v>2</v>
      </c>
      <c r="U22" s="14">
        <v>2</v>
      </c>
      <c r="V22" s="14">
        <v>7</v>
      </c>
      <c r="W22" s="14">
        <f t="shared" si="9"/>
        <v>14</v>
      </c>
      <c r="X22" s="103">
        <f t="shared" si="10"/>
        <v>3</v>
      </c>
    </row>
    <row r="23" spans="1:24" x14ac:dyDescent="0.35">
      <c r="A23" s="15">
        <v>22</v>
      </c>
      <c r="B23" s="16" t="s">
        <v>43</v>
      </c>
      <c r="C23" s="28">
        <v>77366</v>
      </c>
      <c r="D23" s="10">
        <v>22650</v>
      </c>
      <c r="E23" s="23">
        <f t="shared" si="0"/>
        <v>0.29276426337150685</v>
      </c>
      <c r="F23" s="29">
        <f t="shared" si="1"/>
        <v>4</v>
      </c>
      <c r="G23" s="36">
        <v>35.799999999999997</v>
      </c>
      <c r="H23" s="37">
        <f t="shared" si="2"/>
        <v>2</v>
      </c>
      <c r="I23" s="36">
        <v>5.4</v>
      </c>
      <c r="J23" s="37">
        <f t="shared" si="3"/>
        <v>2</v>
      </c>
      <c r="K23" s="40">
        <v>1.71</v>
      </c>
      <c r="L23" s="41">
        <f t="shared" si="4"/>
        <v>2</v>
      </c>
      <c r="M23" s="45">
        <f t="shared" si="5"/>
        <v>2.5</v>
      </c>
      <c r="N23" s="48">
        <f t="shared" si="6"/>
        <v>3</v>
      </c>
      <c r="O23" s="52">
        <v>2</v>
      </c>
      <c r="P23" s="51">
        <f t="shared" si="7"/>
        <v>6</v>
      </c>
      <c r="Q23" s="48">
        <f t="shared" si="8"/>
        <v>3</v>
      </c>
      <c r="R23" s="53">
        <v>3</v>
      </c>
      <c r="S23" s="55">
        <f t="shared" si="11"/>
        <v>0</v>
      </c>
      <c r="T23" s="56">
        <f t="shared" si="12"/>
        <v>2</v>
      </c>
      <c r="U23" s="14">
        <v>2</v>
      </c>
      <c r="V23" s="14">
        <v>7</v>
      </c>
      <c r="W23" s="14">
        <f t="shared" si="9"/>
        <v>14</v>
      </c>
      <c r="X23" s="103">
        <f t="shared" si="10"/>
        <v>3</v>
      </c>
    </row>
    <row r="24" spans="1:24" x14ac:dyDescent="0.35">
      <c r="A24" s="15">
        <v>23</v>
      </c>
      <c r="B24" s="16" t="s">
        <v>44</v>
      </c>
      <c r="C24" s="28">
        <v>10061</v>
      </c>
      <c r="D24" s="10">
        <v>2264</v>
      </c>
      <c r="E24" s="23">
        <f t="shared" si="0"/>
        <v>0.22502733326707086</v>
      </c>
      <c r="F24" s="29">
        <f t="shared" si="1"/>
        <v>1</v>
      </c>
      <c r="G24" s="36">
        <v>37.799999999999997</v>
      </c>
      <c r="H24" s="37">
        <f t="shared" si="2"/>
        <v>2</v>
      </c>
      <c r="I24" s="36">
        <v>4.5999999999999996</v>
      </c>
      <c r="J24" s="37">
        <f t="shared" si="3"/>
        <v>2</v>
      </c>
      <c r="K24" s="40">
        <v>6.5</v>
      </c>
      <c r="L24" s="41">
        <f t="shared" si="4"/>
        <v>1</v>
      </c>
      <c r="M24" s="45">
        <f t="shared" si="5"/>
        <v>1.5</v>
      </c>
      <c r="N24" s="48">
        <f t="shared" si="6"/>
        <v>2</v>
      </c>
      <c r="O24" s="52">
        <v>2</v>
      </c>
      <c r="P24" s="51">
        <f t="shared" si="7"/>
        <v>4</v>
      </c>
      <c r="Q24" s="48">
        <f t="shared" si="8"/>
        <v>2</v>
      </c>
      <c r="R24" s="53">
        <v>2</v>
      </c>
      <c r="S24" s="55">
        <f t="shared" si="11"/>
        <v>0</v>
      </c>
      <c r="T24" s="56">
        <f t="shared" si="12"/>
        <v>2</v>
      </c>
      <c r="U24" s="14">
        <v>2</v>
      </c>
      <c r="V24" s="14">
        <v>7</v>
      </c>
      <c r="W24" s="14">
        <f t="shared" si="9"/>
        <v>14</v>
      </c>
      <c r="X24" s="103">
        <f t="shared" si="10"/>
        <v>3</v>
      </c>
    </row>
    <row r="25" spans="1:24" x14ac:dyDescent="0.35">
      <c r="A25" s="15">
        <v>24</v>
      </c>
      <c r="B25" s="16" t="s">
        <v>45</v>
      </c>
      <c r="C25" s="28">
        <v>4161</v>
      </c>
      <c r="D25" s="10">
        <v>973</v>
      </c>
      <c r="E25" s="23">
        <f t="shared" si="0"/>
        <v>0.23383801970680124</v>
      </c>
      <c r="F25" s="29">
        <f t="shared" si="1"/>
        <v>1</v>
      </c>
      <c r="G25" s="36">
        <v>40.299999999999997</v>
      </c>
      <c r="H25" s="37">
        <f t="shared" si="2"/>
        <v>3</v>
      </c>
      <c r="I25" s="36">
        <v>6.2</v>
      </c>
      <c r="J25" s="37">
        <f t="shared" si="3"/>
        <v>3</v>
      </c>
      <c r="K25" s="40">
        <v>0.15</v>
      </c>
      <c r="L25" s="41">
        <f t="shared" si="4"/>
        <v>4</v>
      </c>
      <c r="M25" s="45">
        <f t="shared" si="5"/>
        <v>2.75</v>
      </c>
      <c r="N25" s="48">
        <f t="shared" si="6"/>
        <v>3</v>
      </c>
      <c r="O25" s="52">
        <v>2</v>
      </c>
      <c r="P25" s="51">
        <f t="shared" si="7"/>
        <v>6</v>
      </c>
      <c r="Q25" s="48">
        <f t="shared" si="8"/>
        <v>3</v>
      </c>
      <c r="R25" s="53">
        <v>1</v>
      </c>
      <c r="S25" s="55">
        <f t="shared" si="11"/>
        <v>2</v>
      </c>
      <c r="T25" s="58">
        <f t="shared" si="12"/>
        <v>4</v>
      </c>
      <c r="U25" s="14">
        <v>2</v>
      </c>
      <c r="V25" s="14">
        <v>7</v>
      </c>
      <c r="W25" s="14">
        <f t="shared" si="9"/>
        <v>14</v>
      </c>
      <c r="X25" s="103">
        <f t="shared" si="10"/>
        <v>3</v>
      </c>
    </row>
    <row r="26" spans="1:24" x14ac:dyDescent="0.35">
      <c r="A26" s="15">
        <v>25</v>
      </c>
      <c r="B26" s="16" t="s">
        <v>46</v>
      </c>
      <c r="C26" s="28">
        <v>10523</v>
      </c>
      <c r="D26" s="10">
        <v>2764</v>
      </c>
      <c r="E26" s="23">
        <f t="shared" si="0"/>
        <v>0.26266273876271024</v>
      </c>
      <c r="F26" s="29">
        <f t="shared" si="1"/>
        <v>3</v>
      </c>
      <c r="G26" s="36">
        <v>37.799999999999997</v>
      </c>
      <c r="H26" s="37">
        <f t="shared" si="2"/>
        <v>2</v>
      </c>
      <c r="I26" s="36">
        <v>4.5999999999999996</v>
      </c>
      <c r="J26" s="37">
        <f t="shared" si="3"/>
        <v>2</v>
      </c>
      <c r="K26" s="40">
        <v>0.88</v>
      </c>
      <c r="L26" s="41">
        <f t="shared" si="4"/>
        <v>3</v>
      </c>
      <c r="M26" s="45">
        <f t="shared" si="5"/>
        <v>2.5</v>
      </c>
      <c r="N26" s="48">
        <f t="shared" si="6"/>
        <v>3</v>
      </c>
      <c r="O26" s="52">
        <v>1</v>
      </c>
      <c r="P26" s="51">
        <f t="shared" si="7"/>
        <v>3</v>
      </c>
      <c r="Q26" s="48">
        <f t="shared" si="8"/>
        <v>2</v>
      </c>
      <c r="R26" s="53">
        <v>2</v>
      </c>
      <c r="S26" s="55">
        <f t="shared" si="11"/>
        <v>0</v>
      </c>
      <c r="T26" s="56">
        <f t="shared" si="12"/>
        <v>2</v>
      </c>
      <c r="U26" s="14">
        <v>2</v>
      </c>
      <c r="V26" s="14">
        <v>7</v>
      </c>
      <c r="W26" s="14">
        <f t="shared" si="9"/>
        <v>14</v>
      </c>
      <c r="X26" s="103">
        <f t="shared" si="10"/>
        <v>3</v>
      </c>
    </row>
    <row r="27" spans="1:24" ht="14.5" thickBot="1" x14ac:dyDescent="0.4">
      <c r="A27" s="18">
        <v>26</v>
      </c>
      <c r="B27" s="19" t="s">
        <v>47</v>
      </c>
      <c r="C27" s="31">
        <v>4448</v>
      </c>
      <c r="D27" s="32">
        <v>1024</v>
      </c>
      <c r="E27" s="33">
        <f t="shared" si="0"/>
        <v>0.23021582733812951</v>
      </c>
      <c r="F27" s="34">
        <f t="shared" si="1"/>
        <v>1</v>
      </c>
      <c r="G27" s="38">
        <v>38.4</v>
      </c>
      <c r="H27" s="39">
        <f t="shared" si="2"/>
        <v>3</v>
      </c>
      <c r="I27" s="38">
        <v>5.7</v>
      </c>
      <c r="J27" s="39">
        <f t="shared" si="3"/>
        <v>2</v>
      </c>
      <c r="K27" s="42">
        <v>1.65</v>
      </c>
      <c r="L27" s="43">
        <f t="shared" si="4"/>
        <v>2</v>
      </c>
      <c r="M27" s="45">
        <f t="shared" si="5"/>
        <v>2</v>
      </c>
      <c r="N27" s="49">
        <f t="shared" si="6"/>
        <v>2</v>
      </c>
      <c r="O27" s="52">
        <v>2</v>
      </c>
      <c r="P27" s="51">
        <f t="shared" si="7"/>
        <v>4</v>
      </c>
      <c r="Q27" s="49">
        <f t="shared" si="8"/>
        <v>2</v>
      </c>
      <c r="R27" s="54">
        <v>2</v>
      </c>
      <c r="S27" s="55">
        <f t="shared" si="11"/>
        <v>0</v>
      </c>
      <c r="T27" s="76">
        <f t="shared" si="12"/>
        <v>2</v>
      </c>
      <c r="U27" s="14">
        <v>2</v>
      </c>
      <c r="V27" s="14">
        <v>7</v>
      </c>
      <c r="W27" s="14">
        <f t="shared" si="9"/>
        <v>14</v>
      </c>
      <c r="X27" s="103">
        <f t="shared" si="10"/>
        <v>3</v>
      </c>
    </row>
    <row r="28" spans="1:24" x14ac:dyDescent="0.35">
      <c r="C28" s="78"/>
      <c r="K28" s="79"/>
    </row>
    <row r="31" spans="1:24" x14ac:dyDescent="0.35">
      <c r="D31" s="81"/>
    </row>
  </sheetData>
  <sortState xmlns:xlrd2="http://schemas.microsoft.com/office/spreadsheetml/2017/richdata2" ref="A2:X27">
    <sortCondition ref="A2:A27"/>
  </sortState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63823-1214-4290-B81A-9396B256B8E1}">
  <dimension ref="A1:R27"/>
  <sheetViews>
    <sheetView zoomScale="70" zoomScaleNormal="70" workbookViewId="0">
      <selection activeCell="R2" sqref="R2:R27"/>
    </sheetView>
  </sheetViews>
  <sheetFormatPr defaultColWidth="9.1796875" defaultRowHeight="14.5" x14ac:dyDescent="0.35"/>
  <cols>
    <col min="1" max="1" width="9.1796875" style="82"/>
    <col min="2" max="2" width="25.26953125" style="82" bestFit="1" customWidth="1"/>
    <col min="3" max="6" width="9.1796875" style="82"/>
    <col min="7" max="8" width="15.7265625" style="82" customWidth="1"/>
    <col min="9" max="9" width="16.453125" style="82" customWidth="1"/>
    <col min="10" max="10" width="9.1796875" style="82"/>
    <col min="11" max="11" width="11.54296875" style="82" customWidth="1"/>
    <col min="12" max="12" width="16" style="82" customWidth="1"/>
    <col min="13" max="13" width="16.26953125" style="82" customWidth="1"/>
    <col min="14" max="14" width="14.453125" style="82" customWidth="1"/>
    <col min="15" max="15" width="18.7265625" style="82" customWidth="1"/>
    <col min="16" max="16" width="21.1796875" style="82" customWidth="1"/>
    <col min="17" max="17" width="11.81640625" style="82" customWidth="1"/>
    <col min="18" max="18" width="15.7265625" style="82" customWidth="1"/>
    <col min="19" max="16384" width="9.1796875" style="82"/>
  </cols>
  <sheetData>
    <row r="1" spans="1:18" ht="84" x14ac:dyDescent="0.35">
      <c r="A1" s="20" t="s">
        <v>0</v>
      </c>
      <c r="B1" s="21" t="s">
        <v>1</v>
      </c>
      <c r="C1" s="85" t="s">
        <v>6</v>
      </c>
      <c r="D1" s="86" t="s">
        <v>7</v>
      </c>
      <c r="E1" s="86" t="s">
        <v>8</v>
      </c>
      <c r="F1" s="87" t="s">
        <v>48</v>
      </c>
      <c r="G1" s="44" t="s">
        <v>12</v>
      </c>
      <c r="H1" s="47" t="s">
        <v>13</v>
      </c>
      <c r="I1" s="24" t="s">
        <v>14</v>
      </c>
      <c r="J1" s="50" t="s">
        <v>15</v>
      </c>
      <c r="K1" s="47" t="s">
        <v>16</v>
      </c>
      <c r="L1" s="47" t="s">
        <v>17</v>
      </c>
      <c r="M1" s="44" t="s">
        <v>18</v>
      </c>
      <c r="N1" s="47" t="s">
        <v>19</v>
      </c>
      <c r="O1" s="22" t="s">
        <v>20</v>
      </c>
      <c r="P1" s="22" t="s">
        <v>21</v>
      </c>
      <c r="Q1" s="22" t="s">
        <v>22</v>
      </c>
      <c r="R1" s="22" t="s">
        <v>23</v>
      </c>
    </row>
    <row r="2" spans="1:18" x14ac:dyDescent="0.35">
      <c r="A2" s="15">
        <v>1</v>
      </c>
      <c r="B2" s="16" t="s">
        <v>24</v>
      </c>
      <c r="C2" s="88">
        <v>40.299999999999997</v>
      </c>
      <c r="D2" s="83">
        <f t="shared" ref="D2:D27" si="0">IF(C2&lt;38,2,3)</f>
        <v>3</v>
      </c>
      <c r="E2" s="84">
        <v>6.2</v>
      </c>
      <c r="F2" s="89">
        <f t="shared" ref="F2:F27" si="1">IF(E2&lt;6,2,3)</f>
        <v>3</v>
      </c>
      <c r="G2" s="45">
        <f t="shared" ref="G2:G27" si="2">(D2+F2)/2</f>
        <v>3</v>
      </c>
      <c r="H2" s="48">
        <f t="shared" ref="H2:H27" si="3">IF(G2&lt;1.5,1,IF(G2&lt;2.5,2,IF(G2&lt;3.5,3,4)))</f>
        <v>3</v>
      </c>
      <c r="I2" s="52">
        <v>1</v>
      </c>
      <c r="J2" s="51">
        <f t="shared" ref="J2:J27" si="4">H2*I2</f>
        <v>3</v>
      </c>
      <c r="K2" s="48">
        <f t="shared" ref="K2:K27" si="5">IF(J2&lt;3,1,IF(J2&lt;5,2,IF(J2&lt;12,3,4)))</f>
        <v>2</v>
      </c>
      <c r="L2" s="48">
        <v>2</v>
      </c>
      <c r="M2" s="55">
        <f>K2-L2</f>
        <v>0</v>
      </c>
      <c r="N2" s="56">
        <f>IF(M2&lt;-1,1,IF(M2&lt;1,2,IF(M2=1,3,4)))</f>
        <v>2</v>
      </c>
      <c r="O2" s="14">
        <v>1</v>
      </c>
      <c r="P2" s="10">
        <v>4</v>
      </c>
      <c r="Q2" s="14">
        <f t="shared" ref="Q2:Q27" si="6">O2*P2</f>
        <v>4</v>
      </c>
      <c r="R2" s="104">
        <f t="shared" ref="R2:R27" si="7">IF(Q2&lt;6,1,IF(Q2&lt;12,2,IF(Q2&lt;18,3,4)))</f>
        <v>1</v>
      </c>
    </row>
    <row r="3" spans="1:18" x14ac:dyDescent="0.35">
      <c r="A3" s="15">
        <v>2</v>
      </c>
      <c r="B3" s="16" t="s">
        <v>25</v>
      </c>
      <c r="C3" s="88">
        <v>36.1</v>
      </c>
      <c r="D3" s="83">
        <f t="shared" si="0"/>
        <v>2</v>
      </c>
      <c r="E3" s="84">
        <v>5.7</v>
      </c>
      <c r="F3" s="89">
        <f t="shared" si="1"/>
        <v>2</v>
      </c>
      <c r="G3" s="45">
        <f t="shared" si="2"/>
        <v>2</v>
      </c>
      <c r="H3" s="48">
        <f t="shared" si="3"/>
        <v>2</v>
      </c>
      <c r="I3" s="52">
        <v>2</v>
      </c>
      <c r="J3" s="51">
        <f t="shared" si="4"/>
        <v>4</v>
      </c>
      <c r="K3" s="48">
        <f t="shared" si="5"/>
        <v>2</v>
      </c>
      <c r="L3" s="48">
        <v>1</v>
      </c>
      <c r="M3" s="55">
        <f>K3-L3</f>
        <v>1</v>
      </c>
      <c r="N3" s="57">
        <f>IF(M3&lt;-1,1,IF(M3&lt;1,2,IF(M3=1,3,4)))</f>
        <v>3</v>
      </c>
      <c r="O3" s="14">
        <v>1</v>
      </c>
      <c r="P3" s="10">
        <v>4</v>
      </c>
      <c r="Q3" s="14">
        <f t="shared" si="6"/>
        <v>4</v>
      </c>
      <c r="R3" s="104">
        <f t="shared" si="7"/>
        <v>1</v>
      </c>
    </row>
    <row r="4" spans="1:18" x14ac:dyDescent="0.35">
      <c r="A4" s="15">
        <v>3</v>
      </c>
      <c r="B4" s="17" t="s">
        <v>49</v>
      </c>
      <c r="C4" s="88">
        <v>36.1</v>
      </c>
      <c r="D4" s="83">
        <f t="shared" si="0"/>
        <v>2</v>
      </c>
      <c r="E4" s="84">
        <v>5.7</v>
      </c>
      <c r="F4" s="89">
        <f t="shared" si="1"/>
        <v>2</v>
      </c>
      <c r="G4" s="45">
        <f t="shared" si="2"/>
        <v>2</v>
      </c>
      <c r="H4" s="48">
        <f t="shared" si="3"/>
        <v>2</v>
      </c>
      <c r="I4" s="52">
        <v>1</v>
      </c>
      <c r="J4" s="51">
        <f t="shared" si="4"/>
        <v>2</v>
      </c>
      <c r="K4" s="48">
        <f t="shared" si="5"/>
        <v>1</v>
      </c>
      <c r="L4" s="48">
        <v>2</v>
      </c>
      <c r="M4" s="55">
        <f>K4-L4</f>
        <v>-1</v>
      </c>
      <c r="N4" s="56">
        <f>IF(M4&lt;-1,1,IF(M4&lt;1,2,IF(M4=1,3,4)))</f>
        <v>2</v>
      </c>
      <c r="O4" s="14">
        <v>1</v>
      </c>
      <c r="P4" s="10">
        <v>4</v>
      </c>
      <c r="Q4" s="14">
        <f t="shared" si="6"/>
        <v>4</v>
      </c>
      <c r="R4" s="104">
        <f t="shared" si="7"/>
        <v>1</v>
      </c>
    </row>
    <row r="5" spans="1:18" x14ac:dyDescent="0.35">
      <c r="A5" s="15">
        <v>4</v>
      </c>
      <c r="B5" s="16" t="s">
        <v>26</v>
      </c>
      <c r="C5" s="88">
        <v>39.200000000000003</v>
      </c>
      <c r="D5" s="83">
        <f t="shared" si="0"/>
        <v>3</v>
      </c>
      <c r="E5" s="84">
        <v>5</v>
      </c>
      <c r="F5" s="89">
        <f t="shared" si="1"/>
        <v>2</v>
      </c>
      <c r="G5" s="45">
        <f t="shared" si="2"/>
        <v>2.5</v>
      </c>
      <c r="H5" s="48">
        <f t="shared" si="3"/>
        <v>3</v>
      </c>
      <c r="I5" s="52">
        <v>3</v>
      </c>
      <c r="J5" s="51">
        <f t="shared" si="4"/>
        <v>9</v>
      </c>
      <c r="K5" s="48">
        <f t="shared" si="5"/>
        <v>3</v>
      </c>
      <c r="L5" s="48">
        <v>2</v>
      </c>
      <c r="M5" s="55">
        <f>K5-L5</f>
        <v>1</v>
      </c>
      <c r="N5" s="57">
        <f>IF(M5&lt;-1,1,IF(M5&lt;1,2,IF(M5=1,3,4)))</f>
        <v>3</v>
      </c>
      <c r="O5" s="14">
        <v>1</v>
      </c>
      <c r="P5" s="10">
        <v>4</v>
      </c>
      <c r="Q5" s="14">
        <f t="shared" si="6"/>
        <v>4</v>
      </c>
      <c r="R5" s="104">
        <f t="shared" si="7"/>
        <v>1</v>
      </c>
    </row>
    <row r="6" spans="1:18" x14ac:dyDescent="0.35">
      <c r="A6" s="15">
        <v>5</v>
      </c>
      <c r="B6" s="16" t="s">
        <v>27</v>
      </c>
      <c r="C6" s="88">
        <v>37.799999999999997</v>
      </c>
      <c r="D6" s="83">
        <f t="shared" si="0"/>
        <v>2</v>
      </c>
      <c r="E6" s="84">
        <v>4.5999999999999996</v>
      </c>
      <c r="F6" s="89">
        <f t="shared" si="1"/>
        <v>2</v>
      </c>
      <c r="G6" s="45">
        <f t="shared" si="2"/>
        <v>2</v>
      </c>
      <c r="H6" s="48">
        <f t="shared" si="3"/>
        <v>2</v>
      </c>
      <c r="I6" s="52">
        <v>4</v>
      </c>
      <c r="J6" s="51">
        <f t="shared" si="4"/>
        <v>8</v>
      </c>
      <c r="K6" s="48">
        <f t="shared" si="5"/>
        <v>3</v>
      </c>
      <c r="L6" s="48" t="s">
        <v>52</v>
      </c>
      <c r="M6" s="55" t="s">
        <v>52</v>
      </c>
      <c r="N6" s="57">
        <f>K6</f>
        <v>3</v>
      </c>
      <c r="O6" s="14">
        <v>1</v>
      </c>
      <c r="P6" s="10">
        <v>4</v>
      </c>
      <c r="Q6" s="14">
        <f t="shared" si="6"/>
        <v>4</v>
      </c>
      <c r="R6" s="104">
        <f t="shared" si="7"/>
        <v>1</v>
      </c>
    </row>
    <row r="7" spans="1:18" x14ac:dyDescent="0.35">
      <c r="A7" s="15">
        <v>6</v>
      </c>
      <c r="B7" s="16" t="s">
        <v>28</v>
      </c>
      <c r="C7" s="88">
        <v>38.4</v>
      </c>
      <c r="D7" s="83">
        <f t="shared" si="0"/>
        <v>3</v>
      </c>
      <c r="E7" s="84">
        <v>7</v>
      </c>
      <c r="F7" s="89">
        <f t="shared" si="1"/>
        <v>3</v>
      </c>
      <c r="G7" s="45">
        <f t="shared" si="2"/>
        <v>3</v>
      </c>
      <c r="H7" s="48">
        <f t="shared" si="3"/>
        <v>3</v>
      </c>
      <c r="I7" s="52">
        <v>2</v>
      </c>
      <c r="J7" s="51">
        <f t="shared" si="4"/>
        <v>6</v>
      </c>
      <c r="K7" s="48">
        <f t="shared" si="5"/>
        <v>3</v>
      </c>
      <c r="L7" s="48">
        <v>2</v>
      </c>
      <c r="M7" s="55">
        <f t="shared" ref="M7:M27" si="8">K7-L7</f>
        <v>1</v>
      </c>
      <c r="N7" s="57">
        <f t="shared" ref="N7:N27" si="9">IF(M7&lt;-1,1,IF(M7&lt;1,2,IF(M7=1,3,4)))</f>
        <v>3</v>
      </c>
      <c r="O7" s="14">
        <v>1</v>
      </c>
      <c r="P7" s="10">
        <v>4</v>
      </c>
      <c r="Q7" s="14">
        <f t="shared" si="6"/>
        <v>4</v>
      </c>
      <c r="R7" s="104">
        <f t="shared" si="7"/>
        <v>1</v>
      </c>
    </row>
    <row r="8" spans="1:18" x14ac:dyDescent="0.35">
      <c r="A8" s="15">
        <v>7</v>
      </c>
      <c r="B8" s="16" t="s">
        <v>29</v>
      </c>
      <c r="C8" s="88">
        <v>37.799999999999997</v>
      </c>
      <c r="D8" s="83">
        <f t="shared" si="0"/>
        <v>2</v>
      </c>
      <c r="E8" s="84">
        <v>4.5999999999999996</v>
      </c>
      <c r="F8" s="89">
        <f t="shared" si="1"/>
        <v>2</v>
      </c>
      <c r="G8" s="45">
        <f t="shared" si="2"/>
        <v>2</v>
      </c>
      <c r="H8" s="48">
        <f t="shared" si="3"/>
        <v>2</v>
      </c>
      <c r="I8" s="52">
        <v>3</v>
      </c>
      <c r="J8" s="51">
        <f t="shared" si="4"/>
        <v>6</v>
      </c>
      <c r="K8" s="48">
        <f t="shared" si="5"/>
        <v>3</v>
      </c>
      <c r="L8" s="48">
        <v>2</v>
      </c>
      <c r="M8" s="55">
        <f t="shared" si="8"/>
        <v>1</v>
      </c>
      <c r="N8" s="57">
        <f t="shared" si="9"/>
        <v>3</v>
      </c>
      <c r="O8" s="14">
        <v>1</v>
      </c>
      <c r="P8" s="10">
        <v>4</v>
      </c>
      <c r="Q8" s="14">
        <f t="shared" si="6"/>
        <v>4</v>
      </c>
      <c r="R8" s="104">
        <f t="shared" si="7"/>
        <v>1</v>
      </c>
    </row>
    <row r="9" spans="1:18" x14ac:dyDescent="0.35">
      <c r="A9" s="15">
        <v>8</v>
      </c>
      <c r="B9" s="16" t="s">
        <v>30</v>
      </c>
      <c r="C9" s="88">
        <v>37.799999999999997</v>
      </c>
      <c r="D9" s="83">
        <f t="shared" si="0"/>
        <v>2</v>
      </c>
      <c r="E9" s="84">
        <v>4.5999999999999996</v>
      </c>
      <c r="F9" s="89">
        <f t="shared" si="1"/>
        <v>2</v>
      </c>
      <c r="G9" s="45">
        <f t="shared" si="2"/>
        <v>2</v>
      </c>
      <c r="H9" s="48">
        <f t="shared" si="3"/>
        <v>2</v>
      </c>
      <c r="I9" s="52">
        <v>4</v>
      </c>
      <c r="J9" s="51">
        <f t="shared" si="4"/>
        <v>8</v>
      </c>
      <c r="K9" s="48">
        <f t="shared" si="5"/>
        <v>3</v>
      </c>
      <c r="L9" s="48">
        <v>2</v>
      </c>
      <c r="M9" s="55">
        <f t="shared" si="8"/>
        <v>1</v>
      </c>
      <c r="N9" s="57">
        <f t="shared" si="9"/>
        <v>3</v>
      </c>
      <c r="O9" s="14">
        <v>1</v>
      </c>
      <c r="P9" s="10">
        <v>4</v>
      </c>
      <c r="Q9" s="14">
        <f t="shared" si="6"/>
        <v>4</v>
      </c>
      <c r="R9" s="104">
        <f t="shared" si="7"/>
        <v>1</v>
      </c>
    </row>
    <row r="10" spans="1:18" x14ac:dyDescent="0.35">
      <c r="A10" s="15">
        <v>9</v>
      </c>
      <c r="B10" s="16" t="s">
        <v>31</v>
      </c>
      <c r="C10" s="88">
        <v>40.299999999999997</v>
      </c>
      <c r="D10" s="83">
        <f t="shared" si="0"/>
        <v>3</v>
      </c>
      <c r="E10" s="84">
        <v>6.2</v>
      </c>
      <c r="F10" s="89">
        <f t="shared" si="1"/>
        <v>3</v>
      </c>
      <c r="G10" s="45">
        <f t="shared" si="2"/>
        <v>3</v>
      </c>
      <c r="H10" s="48">
        <f t="shared" si="3"/>
        <v>3</v>
      </c>
      <c r="I10" s="52">
        <v>2</v>
      </c>
      <c r="J10" s="51">
        <f t="shared" si="4"/>
        <v>6</v>
      </c>
      <c r="K10" s="48">
        <f t="shared" si="5"/>
        <v>3</v>
      </c>
      <c r="L10" s="48">
        <v>2</v>
      </c>
      <c r="M10" s="55">
        <f t="shared" si="8"/>
        <v>1</v>
      </c>
      <c r="N10" s="57">
        <f t="shared" si="9"/>
        <v>3</v>
      </c>
      <c r="O10" s="14">
        <v>1</v>
      </c>
      <c r="P10" s="10">
        <v>4</v>
      </c>
      <c r="Q10" s="14">
        <f t="shared" si="6"/>
        <v>4</v>
      </c>
      <c r="R10" s="104">
        <f t="shared" si="7"/>
        <v>1</v>
      </c>
    </row>
    <row r="11" spans="1:18" x14ac:dyDescent="0.35">
      <c r="A11" s="15">
        <v>10</v>
      </c>
      <c r="B11" s="16" t="s">
        <v>32</v>
      </c>
      <c r="C11" s="88">
        <v>36.1</v>
      </c>
      <c r="D11" s="83">
        <f t="shared" si="0"/>
        <v>2</v>
      </c>
      <c r="E11" s="84">
        <v>5.7</v>
      </c>
      <c r="F11" s="89">
        <f t="shared" si="1"/>
        <v>2</v>
      </c>
      <c r="G11" s="45">
        <f t="shared" si="2"/>
        <v>2</v>
      </c>
      <c r="H11" s="48">
        <f t="shared" si="3"/>
        <v>2</v>
      </c>
      <c r="I11" s="52">
        <v>1</v>
      </c>
      <c r="J11" s="51">
        <f t="shared" si="4"/>
        <v>2</v>
      </c>
      <c r="K11" s="48">
        <f t="shared" si="5"/>
        <v>1</v>
      </c>
      <c r="L11" s="48">
        <v>2</v>
      </c>
      <c r="M11" s="55">
        <f t="shared" si="8"/>
        <v>-1</v>
      </c>
      <c r="N11" s="56">
        <f t="shared" si="9"/>
        <v>2</v>
      </c>
      <c r="O11" s="14">
        <v>1</v>
      </c>
      <c r="P11" s="10">
        <v>4</v>
      </c>
      <c r="Q11" s="14">
        <f t="shared" si="6"/>
        <v>4</v>
      </c>
      <c r="R11" s="104">
        <f t="shared" si="7"/>
        <v>1</v>
      </c>
    </row>
    <row r="12" spans="1:18" x14ac:dyDescent="0.35">
      <c r="A12" s="15">
        <v>11</v>
      </c>
      <c r="B12" s="16" t="s">
        <v>33</v>
      </c>
      <c r="C12" s="88">
        <v>36.1</v>
      </c>
      <c r="D12" s="83">
        <f t="shared" si="0"/>
        <v>2</v>
      </c>
      <c r="E12" s="84">
        <v>5.7</v>
      </c>
      <c r="F12" s="89">
        <f t="shared" si="1"/>
        <v>2</v>
      </c>
      <c r="G12" s="45">
        <f t="shared" si="2"/>
        <v>2</v>
      </c>
      <c r="H12" s="48">
        <f t="shared" si="3"/>
        <v>2</v>
      </c>
      <c r="I12" s="52">
        <v>2</v>
      </c>
      <c r="J12" s="51">
        <f t="shared" si="4"/>
        <v>4</v>
      </c>
      <c r="K12" s="48">
        <f t="shared" si="5"/>
        <v>2</v>
      </c>
      <c r="L12" s="48">
        <v>3</v>
      </c>
      <c r="M12" s="55">
        <f t="shared" si="8"/>
        <v>-1</v>
      </c>
      <c r="N12" s="56">
        <f t="shared" si="9"/>
        <v>2</v>
      </c>
      <c r="O12" s="14">
        <v>1</v>
      </c>
      <c r="P12" s="10">
        <v>4</v>
      </c>
      <c r="Q12" s="14">
        <f t="shared" si="6"/>
        <v>4</v>
      </c>
      <c r="R12" s="104">
        <f t="shared" si="7"/>
        <v>1</v>
      </c>
    </row>
    <row r="13" spans="1:18" x14ac:dyDescent="0.35">
      <c r="A13" s="15">
        <v>12</v>
      </c>
      <c r="B13" s="16" t="s">
        <v>50</v>
      </c>
      <c r="C13" s="88">
        <v>36.1</v>
      </c>
      <c r="D13" s="83">
        <f t="shared" si="0"/>
        <v>2</v>
      </c>
      <c r="E13" s="84">
        <v>5.7</v>
      </c>
      <c r="F13" s="89">
        <f t="shared" si="1"/>
        <v>2</v>
      </c>
      <c r="G13" s="45">
        <f t="shared" si="2"/>
        <v>2</v>
      </c>
      <c r="H13" s="48">
        <f t="shared" si="3"/>
        <v>2</v>
      </c>
      <c r="I13" s="52">
        <v>1</v>
      </c>
      <c r="J13" s="51">
        <f t="shared" si="4"/>
        <v>2</v>
      </c>
      <c r="K13" s="48">
        <f t="shared" si="5"/>
        <v>1</v>
      </c>
      <c r="L13" s="48">
        <v>1</v>
      </c>
      <c r="M13" s="55">
        <f t="shared" si="8"/>
        <v>0</v>
      </c>
      <c r="N13" s="56">
        <f t="shared" si="9"/>
        <v>2</v>
      </c>
      <c r="O13" s="14">
        <v>1</v>
      </c>
      <c r="P13" s="10">
        <v>4</v>
      </c>
      <c r="Q13" s="14">
        <f t="shared" si="6"/>
        <v>4</v>
      </c>
      <c r="R13" s="104">
        <f t="shared" si="7"/>
        <v>1</v>
      </c>
    </row>
    <row r="14" spans="1:18" x14ac:dyDescent="0.35">
      <c r="A14" s="15">
        <v>13</v>
      </c>
      <c r="B14" s="16" t="s">
        <v>34</v>
      </c>
      <c r="C14" s="88">
        <v>37.799999999999997</v>
      </c>
      <c r="D14" s="83">
        <f t="shared" si="0"/>
        <v>2</v>
      </c>
      <c r="E14" s="84">
        <v>4.5999999999999996</v>
      </c>
      <c r="F14" s="89">
        <f t="shared" si="1"/>
        <v>2</v>
      </c>
      <c r="G14" s="45">
        <f t="shared" si="2"/>
        <v>2</v>
      </c>
      <c r="H14" s="48">
        <f t="shared" si="3"/>
        <v>2</v>
      </c>
      <c r="I14" s="52">
        <v>4</v>
      </c>
      <c r="J14" s="51">
        <f t="shared" si="4"/>
        <v>8</v>
      </c>
      <c r="K14" s="48">
        <f t="shared" si="5"/>
        <v>3</v>
      </c>
      <c r="L14" s="48">
        <v>2</v>
      </c>
      <c r="M14" s="55">
        <f t="shared" si="8"/>
        <v>1</v>
      </c>
      <c r="N14" s="57">
        <f t="shared" si="9"/>
        <v>3</v>
      </c>
      <c r="O14" s="14">
        <v>1</v>
      </c>
      <c r="P14" s="10">
        <v>4</v>
      </c>
      <c r="Q14" s="14">
        <f t="shared" si="6"/>
        <v>4</v>
      </c>
      <c r="R14" s="104">
        <f t="shared" si="7"/>
        <v>1</v>
      </c>
    </row>
    <row r="15" spans="1:18" x14ac:dyDescent="0.35">
      <c r="A15" s="15">
        <v>14</v>
      </c>
      <c r="B15" s="16" t="s">
        <v>35</v>
      </c>
      <c r="C15" s="88">
        <v>37.799999999999997</v>
      </c>
      <c r="D15" s="83">
        <f t="shared" si="0"/>
        <v>2</v>
      </c>
      <c r="E15" s="84">
        <v>4.5999999999999996</v>
      </c>
      <c r="F15" s="89">
        <f t="shared" si="1"/>
        <v>2</v>
      </c>
      <c r="G15" s="45">
        <f t="shared" si="2"/>
        <v>2</v>
      </c>
      <c r="H15" s="48">
        <f t="shared" si="3"/>
        <v>2</v>
      </c>
      <c r="I15" s="52">
        <v>3</v>
      </c>
      <c r="J15" s="51">
        <f t="shared" si="4"/>
        <v>6</v>
      </c>
      <c r="K15" s="48">
        <f t="shared" si="5"/>
        <v>3</v>
      </c>
      <c r="L15" s="48">
        <v>1</v>
      </c>
      <c r="M15" s="55">
        <f t="shared" si="8"/>
        <v>2</v>
      </c>
      <c r="N15" s="58">
        <f t="shared" si="9"/>
        <v>4</v>
      </c>
      <c r="O15" s="14">
        <v>1</v>
      </c>
      <c r="P15" s="10">
        <v>4</v>
      </c>
      <c r="Q15" s="14">
        <f t="shared" si="6"/>
        <v>4</v>
      </c>
      <c r="R15" s="104">
        <f t="shared" si="7"/>
        <v>1</v>
      </c>
    </row>
    <row r="16" spans="1:18" x14ac:dyDescent="0.35">
      <c r="A16" s="15">
        <v>15</v>
      </c>
      <c r="B16" s="16" t="s">
        <v>36</v>
      </c>
      <c r="C16" s="88">
        <v>39.200000000000003</v>
      </c>
      <c r="D16" s="83">
        <f t="shared" si="0"/>
        <v>3</v>
      </c>
      <c r="E16" s="84">
        <v>5</v>
      </c>
      <c r="F16" s="89">
        <f t="shared" si="1"/>
        <v>2</v>
      </c>
      <c r="G16" s="45">
        <f t="shared" si="2"/>
        <v>2.5</v>
      </c>
      <c r="H16" s="48">
        <f t="shared" si="3"/>
        <v>3</v>
      </c>
      <c r="I16" s="52">
        <v>2</v>
      </c>
      <c r="J16" s="51">
        <f t="shared" si="4"/>
        <v>6</v>
      </c>
      <c r="K16" s="48">
        <f t="shared" si="5"/>
        <v>3</v>
      </c>
      <c r="L16" s="48">
        <v>2</v>
      </c>
      <c r="M16" s="55">
        <f t="shared" si="8"/>
        <v>1</v>
      </c>
      <c r="N16" s="57">
        <f t="shared" si="9"/>
        <v>3</v>
      </c>
      <c r="O16" s="14">
        <v>1</v>
      </c>
      <c r="P16" s="10">
        <v>4</v>
      </c>
      <c r="Q16" s="14">
        <f t="shared" si="6"/>
        <v>4</v>
      </c>
      <c r="R16" s="104">
        <f t="shared" si="7"/>
        <v>1</v>
      </c>
    </row>
    <row r="17" spans="1:18" x14ac:dyDescent="0.35">
      <c r="A17" s="15">
        <v>16</v>
      </c>
      <c r="B17" s="16" t="s">
        <v>37</v>
      </c>
      <c r="C17" s="88">
        <v>40.299999999999997</v>
      </c>
      <c r="D17" s="83">
        <f t="shared" si="0"/>
        <v>3</v>
      </c>
      <c r="E17" s="84">
        <v>6.2</v>
      </c>
      <c r="F17" s="89">
        <f t="shared" si="1"/>
        <v>3</v>
      </c>
      <c r="G17" s="45">
        <f t="shared" si="2"/>
        <v>3</v>
      </c>
      <c r="H17" s="48">
        <f t="shared" si="3"/>
        <v>3</v>
      </c>
      <c r="I17" s="52">
        <v>3</v>
      </c>
      <c r="J17" s="51">
        <f t="shared" si="4"/>
        <v>9</v>
      </c>
      <c r="K17" s="48">
        <f t="shared" si="5"/>
        <v>3</v>
      </c>
      <c r="L17" s="48">
        <v>2</v>
      </c>
      <c r="M17" s="55">
        <f t="shared" si="8"/>
        <v>1</v>
      </c>
      <c r="N17" s="57">
        <f t="shared" si="9"/>
        <v>3</v>
      </c>
      <c r="O17" s="14">
        <v>1</v>
      </c>
      <c r="P17" s="10">
        <v>4</v>
      </c>
      <c r="Q17" s="14">
        <f t="shared" si="6"/>
        <v>4</v>
      </c>
      <c r="R17" s="104">
        <f t="shared" si="7"/>
        <v>1</v>
      </c>
    </row>
    <row r="18" spans="1:18" x14ac:dyDescent="0.35">
      <c r="A18" s="15">
        <v>17</v>
      </c>
      <c r="B18" s="16" t="s">
        <v>38</v>
      </c>
      <c r="C18" s="88">
        <v>39.200000000000003</v>
      </c>
      <c r="D18" s="83">
        <f t="shared" si="0"/>
        <v>3</v>
      </c>
      <c r="E18" s="84">
        <v>5</v>
      </c>
      <c r="F18" s="89">
        <f t="shared" si="1"/>
        <v>2</v>
      </c>
      <c r="G18" s="45">
        <f t="shared" si="2"/>
        <v>2.5</v>
      </c>
      <c r="H18" s="48">
        <f t="shared" si="3"/>
        <v>3</v>
      </c>
      <c r="I18" s="52">
        <v>3</v>
      </c>
      <c r="J18" s="51">
        <f t="shared" si="4"/>
        <v>9</v>
      </c>
      <c r="K18" s="48">
        <f t="shared" si="5"/>
        <v>3</v>
      </c>
      <c r="L18" s="48">
        <v>2</v>
      </c>
      <c r="M18" s="55">
        <f t="shared" si="8"/>
        <v>1</v>
      </c>
      <c r="N18" s="57">
        <f t="shared" si="9"/>
        <v>3</v>
      </c>
      <c r="O18" s="14">
        <v>1</v>
      </c>
      <c r="P18" s="10">
        <v>4</v>
      </c>
      <c r="Q18" s="14">
        <f t="shared" si="6"/>
        <v>4</v>
      </c>
      <c r="R18" s="104">
        <f t="shared" si="7"/>
        <v>1</v>
      </c>
    </row>
    <row r="19" spans="1:18" x14ac:dyDescent="0.35">
      <c r="A19" s="15">
        <v>18</v>
      </c>
      <c r="B19" s="16" t="s">
        <v>39</v>
      </c>
      <c r="C19" s="88">
        <v>40.299999999999997</v>
      </c>
      <c r="D19" s="83">
        <f t="shared" si="0"/>
        <v>3</v>
      </c>
      <c r="E19" s="84">
        <v>6.2</v>
      </c>
      <c r="F19" s="89">
        <f t="shared" si="1"/>
        <v>3</v>
      </c>
      <c r="G19" s="45">
        <f t="shared" si="2"/>
        <v>3</v>
      </c>
      <c r="H19" s="48">
        <f t="shared" si="3"/>
        <v>3</v>
      </c>
      <c r="I19" s="52">
        <v>2</v>
      </c>
      <c r="J19" s="51">
        <f t="shared" si="4"/>
        <v>6</v>
      </c>
      <c r="K19" s="48">
        <f t="shared" si="5"/>
        <v>3</v>
      </c>
      <c r="L19" s="48">
        <v>4</v>
      </c>
      <c r="M19" s="55">
        <f t="shared" si="8"/>
        <v>-1</v>
      </c>
      <c r="N19" s="56">
        <f t="shared" si="9"/>
        <v>2</v>
      </c>
      <c r="O19" s="14">
        <v>1</v>
      </c>
      <c r="P19" s="10">
        <v>4</v>
      </c>
      <c r="Q19" s="14">
        <f t="shared" si="6"/>
        <v>4</v>
      </c>
      <c r="R19" s="104">
        <f t="shared" si="7"/>
        <v>1</v>
      </c>
    </row>
    <row r="20" spans="1:18" x14ac:dyDescent="0.35">
      <c r="A20" s="15">
        <v>19</v>
      </c>
      <c r="B20" s="16" t="s">
        <v>40</v>
      </c>
      <c r="C20" s="88">
        <v>36.1</v>
      </c>
      <c r="D20" s="83">
        <f t="shared" si="0"/>
        <v>2</v>
      </c>
      <c r="E20" s="84">
        <v>5.7</v>
      </c>
      <c r="F20" s="89">
        <f t="shared" si="1"/>
        <v>2</v>
      </c>
      <c r="G20" s="45">
        <f t="shared" si="2"/>
        <v>2</v>
      </c>
      <c r="H20" s="48">
        <f t="shared" si="3"/>
        <v>2</v>
      </c>
      <c r="I20" s="52">
        <v>1</v>
      </c>
      <c r="J20" s="51">
        <f t="shared" si="4"/>
        <v>2</v>
      </c>
      <c r="K20" s="48">
        <f t="shared" si="5"/>
        <v>1</v>
      </c>
      <c r="L20" s="48">
        <v>1</v>
      </c>
      <c r="M20" s="55">
        <f t="shared" si="8"/>
        <v>0</v>
      </c>
      <c r="N20" s="56">
        <f t="shared" si="9"/>
        <v>2</v>
      </c>
      <c r="O20" s="14">
        <v>1</v>
      </c>
      <c r="P20" s="10">
        <v>4</v>
      </c>
      <c r="Q20" s="14">
        <f t="shared" si="6"/>
        <v>4</v>
      </c>
      <c r="R20" s="104">
        <f t="shared" si="7"/>
        <v>1</v>
      </c>
    </row>
    <row r="21" spans="1:18" x14ac:dyDescent="0.35">
      <c r="A21" s="15">
        <v>20</v>
      </c>
      <c r="B21" s="16" t="s">
        <v>41</v>
      </c>
      <c r="C21" s="88">
        <v>37.799999999999997</v>
      </c>
      <c r="D21" s="83">
        <f t="shared" si="0"/>
        <v>2</v>
      </c>
      <c r="E21" s="84">
        <v>4.5999999999999996</v>
      </c>
      <c r="F21" s="89">
        <f t="shared" si="1"/>
        <v>2</v>
      </c>
      <c r="G21" s="45">
        <f t="shared" si="2"/>
        <v>2</v>
      </c>
      <c r="H21" s="48">
        <f t="shared" si="3"/>
        <v>2</v>
      </c>
      <c r="I21" s="52">
        <v>3</v>
      </c>
      <c r="J21" s="51">
        <f t="shared" si="4"/>
        <v>6</v>
      </c>
      <c r="K21" s="48">
        <f t="shared" si="5"/>
        <v>3</v>
      </c>
      <c r="L21" s="48">
        <v>1</v>
      </c>
      <c r="M21" s="55">
        <f t="shared" si="8"/>
        <v>2</v>
      </c>
      <c r="N21" s="58">
        <f t="shared" si="9"/>
        <v>4</v>
      </c>
      <c r="O21" s="14">
        <v>1</v>
      </c>
      <c r="P21" s="10">
        <v>4</v>
      </c>
      <c r="Q21" s="14">
        <f t="shared" si="6"/>
        <v>4</v>
      </c>
      <c r="R21" s="104">
        <f t="shared" si="7"/>
        <v>1</v>
      </c>
    </row>
    <row r="22" spans="1:18" x14ac:dyDescent="0.35">
      <c r="A22" s="15">
        <v>21</v>
      </c>
      <c r="B22" s="16" t="s">
        <v>42</v>
      </c>
      <c r="C22" s="88">
        <v>37.799999999999997</v>
      </c>
      <c r="D22" s="83">
        <f t="shared" si="0"/>
        <v>2</v>
      </c>
      <c r="E22" s="84">
        <v>4.5999999999999996</v>
      </c>
      <c r="F22" s="89">
        <f t="shared" si="1"/>
        <v>2</v>
      </c>
      <c r="G22" s="45">
        <f t="shared" si="2"/>
        <v>2</v>
      </c>
      <c r="H22" s="48">
        <f t="shared" si="3"/>
        <v>2</v>
      </c>
      <c r="I22" s="52">
        <v>3</v>
      </c>
      <c r="J22" s="51">
        <f t="shared" si="4"/>
        <v>6</v>
      </c>
      <c r="K22" s="48">
        <f t="shared" si="5"/>
        <v>3</v>
      </c>
      <c r="L22" s="48">
        <v>2</v>
      </c>
      <c r="M22" s="55">
        <f t="shared" si="8"/>
        <v>1</v>
      </c>
      <c r="N22" s="57">
        <f t="shared" si="9"/>
        <v>3</v>
      </c>
      <c r="O22" s="14">
        <v>1</v>
      </c>
      <c r="P22" s="10">
        <v>4</v>
      </c>
      <c r="Q22" s="14">
        <f t="shared" si="6"/>
        <v>4</v>
      </c>
      <c r="R22" s="104">
        <f t="shared" si="7"/>
        <v>1</v>
      </c>
    </row>
    <row r="23" spans="1:18" x14ac:dyDescent="0.35">
      <c r="A23" s="15">
        <v>22</v>
      </c>
      <c r="B23" s="16" t="s">
        <v>43</v>
      </c>
      <c r="C23" s="88">
        <v>35.799999999999997</v>
      </c>
      <c r="D23" s="83">
        <f t="shared" si="0"/>
        <v>2</v>
      </c>
      <c r="E23" s="84">
        <v>5.4</v>
      </c>
      <c r="F23" s="89">
        <f t="shared" si="1"/>
        <v>2</v>
      </c>
      <c r="G23" s="45">
        <f t="shared" si="2"/>
        <v>2</v>
      </c>
      <c r="H23" s="48">
        <f t="shared" si="3"/>
        <v>2</v>
      </c>
      <c r="I23" s="52">
        <v>4</v>
      </c>
      <c r="J23" s="51">
        <f t="shared" si="4"/>
        <v>8</v>
      </c>
      <c r="K23" s="48">
        <f t="shared" si="5"/>
        <v>3</v>
      </c>
      <c r="L23" s="48">
        <v>3</v>
      </c>
      <c r="M23" s="55">
        <f t="shared" si="8"/>
        <v>0</v>
      </c>
      <c r="N23" s="56">
        <f t="shared" si="9"/>
        <v>2</v>
      </c>
      <c r="O23" s="14">
        <v>1</v>
      </c>
      <c r="P23" s="10">
        <v>4</v>
      </c>
      <c r="Q23" s="14">
        <f t="shared" si="6"/>
        <v>4</v>
      </c>
      <c r="R23" s="104">
        <f t="shared" si="7"/>
        <v>1</v>
      </c>
    </row>
    <row r="24" spans="1:18" x14ac:dyDescent="0.35">
      <c r="A24" s="15">
        <v>23</v>
      </c>
      <c r="B24" s="16" t="s">
        <v>44</v>
      </c>
      <c r="C24" s="88">
        <v>37.799999999999997</v>
      </c>
      <c r="D24" s="83">
        <f t="shared" si="0"/>
        <v>2</v>
      </c>
      <c r="E24" s="84">
        <v>4.5999999999999996</v>
      </c>
      <c r="F24" s="89">
        <f t="shared" si="1"/>
        <v>2</v>
      </c>
      <c r="G24" s="45">
        <f t="shared" si="2"/>
        <v>2</v>
      </c>
      <c r="H24" s="48">
        <f t="shared" si="3"/>
        <v>2</v>
      </c>
      <c r="I24" s="52">
        <v>4</v>
      </c>
      <c r="J24" s="51">
        <f t="shared" si="4"/>
        <v>8</v>
      </c>
      <c r="K24" s="48">
        <f t="shared" si="5"/>
        <v>3</v>
      </c>
      <c r="L24" s="48">
        <v>2</v>
      </c>
      <c r="M24" s="55">
        <f t="shared" si="8"/>
        <v>1</v>
      </c>
      <c r="N24" s="57">
        <f t="shared" si="9"/>
        <v>3</v>
      </c>
      <c r="O24" s="14">
        <v>1</v>
      </c>
      <c r="P24" s="10">
        <v>4</v>
      </c>
      <c r="Q24" s="14">
        <f t="shared" si="6"/>
        <v>4</v>
      </c>
      <c r="R24" s="104">
        <f t="shared" si="7"/>
        <v>1</v>
      </c>
    </row>
    <row r="25" spans="1:18" x14ac:dyDescent="0.35">
      <c r="A25" s="15">
        <v>24</v>
      </c>
      <c r="B25" s="16" t="s">
        <v>45</v>
      </c>
      <c r="C25" s="88">
        <v>40.299999999999997</v>
      </c>
      <c r="D25" s="83">
        <f t="shared" si="0"/>
        <v>3</v>
      </c>
      <c r="E25" s="84">
        <v>6.2</v>
      </c>
      <c r="F25" s="89">
        <f t="shared" si="1"/>
        <v>3</v>
      </c>
      <c r="G25" s="45">
        <f t="shared" si="2"/>
        <v>3</v>
      </c>
      <c r="H25" s="48">
        <f t="shared" si="3"/>
        <v>3</v>
      </c>
      <c r="I25" s="52">
        <v>2</v>
      </c>
      <c r="J25" s="51">
        <f t="shared" si="4"/>
        <v>6</v>
      </c>
      <c r="K25" s="48">
        <f t="shared" si="5"/>
        <v>3</v>
      </c>
      <c r="L25" s="48">
        <v>1</v>
      </c>
      <c r="M25" s="55">
        <f t="shared" si="8"/>
        <v>2</v>
      </c>
      <c r="N25" s="58">
        <f t="shared" si="9"/>
        <v>4</v>
      </c>
      <c r="O25" s="14">
        <v>1</v>
      </c>
      <c r="P25" s="10">
        <v>4</v>
      </c>
      <c r="Q25" s="14">
        <f t="shared" si="6"/>
        <v>4</v>
      </c>
      <c r="R25" s="104">
        <f t="shared" si="7"/>
        <v>1</v>
      </c>
    </row>
    <row r="26" spans="1:18" x14ac:dyDescent="0.35">
      <c r="A26" s="15">
        <v>25</v>
      </c>
      <c r="B26" s="16" t="s">
        <v>46</v>
      </c>
      <c r="C26" s="88">
        <v>37.799999999999997</v>
      </c>
      <c r="D26" s="83">
        <f t="shared" si="0"/>
        <v>2</v>
      </c>
      <c r="E26" s="84">
        <v>4.5999999999999996</v>
      </c>
      <c r="F26" s="89">
        <f t="shared" si="1"/>
        <v>2</v>
      </c>
      <c r="G26" s="45">
        <f t="shared" si="2"/>
        <v>2</v>
      </c>
      <c r="H26" s="48">
        <f t="shared" si="3"/>
        <v>2</v>
      </c>
      <c r="I26" s="52">
        <v>4</v>
      </c>
      <c r="J26" s="51">
        <f t="shared" si="4"/>
        <v>8</v>
      </c>
      <c r="K26" s="48">
        <f t="shared" si="5"/>
        <v>3</v>
      </c>
      <c r="L26" s="48">
        <v>2</v>
      </c>
      <c r="M26" s="55">
        <f t="shared" si="8"/>
        <v>1</v>
      </c>
      <c r="N26" s="57">
        <f t="shared" si="9"/>
        <v>3</v>
      </c>
      <c r="O26" s="14">
        <v>1</v>
      </c>
      <c r="P26" s="10">
        <v>4</v>
      </c>
      <c r="Q26" s="14">
        <f t="shared" si="6"/>
        <v>4</v>
      </c>
      <c r="R26" s="104">
        <f t="shared" si="7"/>
        <v>1</v>
      </c>
    </row>
    <row r="27" spans="1:18" ht="15" thickBot="1" x14ac:dyDescent="0.4">
      <c r="A27" s="18">
        <v>26</v>
      </c>
      <c r="B27" s="19" t="s">
        <v>47</v>
      </c>
      <c r="C27" s="90">
        <v>38.4</v>
      </c>
      <c r="D27" s="91">
        <f t="shared" si="0"/>
        <v>3</v>
      </c>
      <c r="E27" s="92">
        <v>5.7</v>
      </c>
      <c r="F27" s="93">
        <f t="shared" si="1"/>
        <v>2</v>
      </c>
      <c r="G27" s="45">
        <f t="shared" si="2"/>
        <v>2.5</v>
      </c>
      <c r="H27" s="49">
        <f t="shared" si="3"/>
        <v>3</v>
      </c>
      <c r="I27" s="52">
        <v>3</v>
      </c>
      <c r="J27" s="51">
        <f t="shared" si="4"/>
        <v>9</v>
      </c>
      <c r="K27" s="49">
        <f t="shared" si="5"/>
        <v>3</v>
      </c>
      <c r="L27" s="49">
        <v>2</v>
      </c>
      <c r="M27" s="55">
        <f t="shared" si="8"/>
        <v>1</v>
      </c>
      <c r="N27" s="59">
        <f t="shared" si="9"/>
        <v>3</v>
      </c>
      <c r="O27" s="14">
        <v>1</v>
      </c>
      <c r="P27" s="10">
        <v>4</v>
      </c>
      <c r="Q27" s="14">
        <f t="shared" si="6"/>
        <v>4</v>
      </c>
      <c r="R27" s="104">
        <f t="shared" si="7"/>
        <v>1</v>
      </c>
    </row>
  </sheetData>
  <sortState xmlns:xlrd2="http://schemas.microsoft.com/office/spreadsheetml/2017/richdata2" ref="A2:R27">
    <sortCondition ref="A2:A2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5A24E-FF62-44AE-A270-B26452D2D08C}">
  <dimension ref="A1:T27"/>
  <sheetViews>
    <sheetView zoomScale="70" zoomScaleNormal="70" workbookViewId="0">
      <selection activeCell="N41" sqref="N41"/>
    </sheetView>
  </sheetViews>
  <sheetFormatPr defaultColWidth="9.1796875" defaultRowHeight="14.5" x14ac:dyDescent="0.35"/>
  <cols>
    <col min="1" max="1" width="9.1796875" style="5"/>
    <col min="2" max="2" width="28.54296875" style="5" customWidth="1"/>
    <col min="3" max="3" width="18.81640625" style="5" customWidth="1"/>
    <col min="4" max="6" width="9.1796875" style="5"/>
    <col min="7" max="8" width="14.26953125" style="5" customWidth="1"/>
    <col min="9" max="9" width="14.81640625" style="5" customWidth="1"/>
    <col min="10" max="10" width="15.1796875" style="5" customWidth="1"/>
    <col min="11" max="11" width="13.7265625" style="5" customWidth="1"/>
    <col min="12" max="13" width="9.1796875" style="5"/>
    <col min="14" max="14" width="11.81640625" style="5" customWidth="1"/>
    <col min="15" max="15" width="13" style="5" customWidth="1"/>
    <col min="16" max="16" width="14.81640625" style="5" customWidth="1"/>
    <col min="17" max="17" width="16.26953125" style="5" customWidth="1"/>
    <col min="18" max="18" width="14.453125" style="5" customWidth="1"/>
    <col min="19" max="19" width="15.453125" style="5" customWidth="1"/>
    <col min="20" max="20" width="13.26953125" style="5" customWidth="1"/>
    <col min="21" max="16384" width="9.1796875" style="5"/>
  </cols>
  <sheetData>
    <row r="1" spans="1:20" ht="101.5" x14ac:dyDescent="0.35">
      <c r="A1" s="20" t="s">
        <v>0</v>
      </c>
      <c r="B1" s="21" t="s">
        <v>1</v>
      </c>
      <c r="C1" s="66" t="s">
        <v>4</v>
      </c>
      <c r="D1" s="63" t="s">
        <v>5</v>
      </c>
      <c r="E1" s="63" t="s">
        <v>8</v>
      </c>
      <c r="F1" s="64" t="s">
        <v>48</v>
      </c>
      <c r="G1" s="66" t="s">
        <v>10</v>
      </c>
      <c r="H1" s="64" t="s">
        <v>11</v>
      </c>
      <c r="I1" s="71" t="s">
        <v>12</v>
      </c>
      <c r="J1" s="72" t="s">
        <v>13</v>
      </c>
      <c r="K1" s="2" t="s">
        <v>14</v>
      </c>
      <c r="L1" s="73" t="s">
        <v>15</v>
      </c>
      <c r="M1" s="72" t="s">
        <v>16</v>
      </c>
      <c r="N1" s="72" t="s">
        <v>17</v>
      </c>
      <c r="O1" s="71" t="s">
        <v>18</v>
      </c>
      <c r="P1" s="72" t="s">
        <v>19</v>
      </c>
      <c r="Q1" s="1" t="s">
        <v>20</v>
      </c>
      <c r="R1" s="1" t="s">
        <v>21</v>
      </c>
      <c r="S1" s="1" t="s">
        <v>22</v>
      </c>
      <c r="T1" s="1" t="s">
        <v>23</v>
      </c>
    </row>
    <row r="2" spans="1:20" x14ac:dyDescent="0.35">
      <c r="A2" s="15">
        <v>1</v>
      </c>
      <c r="B2" s="60" t="s">
        <v>24</v>
      </c>
      <c r="C2" s="94">
        <v>0.23648928001890024</v>
      </c>
      <c r="D2" s="12">
        <f t="shared" ref="D2:D27" si="0">IF(C2&lt;24%,1,IF(C2&lt;26%,2,IF(C2&lt;29%,3,4)))</f>
        <v>1</v>
      </c>
      <c r="E2" s="13">
        <v>6.2</v>
      </c>
      <c r="F2" s="67">
        <f t="shared" ref="F2:F27" si="1">IF(E2&lt;6,2,3)</f>
        <v>3</v>
      </c>
      <c r="G2" s="69">
        <v>0.3</v>
      </c>
      <c r="H2" s="67">
        <f t="shared" ref="H2:H27" si="2">IF(G2&gt;2,1,IF(G2&gt;1,2,IF(G2&gt;0.3,3,4)))</f>
        <v>4</v>
      </c>
      <c r="I2" s="98">
        <f t="shared" ref="I2:I27" si="3">(D2+F2+H2)/3</f>
        <v>2.6666666666666665</v>
      </c>
      <c r="J2" s="48">
        <f t="shared" ref="J2:J27" si="4">IF(I2&lt;1.5,1,IF(I2&lt;2.5,2,IF(I2&lt;3.5,3,4)))</f>
        <v>3</v>
      </c>
      <c r="K2" s="74">
        <v>4</v>
      </c>
      <c r="L2" s="51">
        <f t="shared" ref="L2:L27" si="5">J2*K2</f>
        <v>12</v>
      </c>
      <c r="M2" s="48">
        <f t="shared" ref="M2:M27" si="6">IF(L2&lt;3,1,IF(L2&lt;5,2,IF(L2&lt;12,3,4)))</f>
        <v>4</v>
      </c>
      <c r="N2" s="48">
        <v>2</v>
      </c>
      <c r="O2" s="55">
        <f t="shared" ref="O2:O27" si="7">M2-N2</f>
        <v>2</v>
      </c>
      <c r="P2" s="58">
        <f>IF(O2&lt;-1,1,IF(O2&lt;1,2,IF(O2=1,3,4)))</f>
        <v>4</v>
      </c>
      <c r="Q2" s="14">
        <v>2</v>
      </c>
      <c r="R2" s="101">
        <v>7</v>
      </c>
      <c r="S2" s="14">
        <f t="shared" ref="S2:S27" si="8">Q2*R2</f>
        <v>14</v>
      </c>
      <c r="T2" s="103">
        <f t="shared" ref="T2:T27" si="9">IF(S2&lt;6,1,IF(S2&lt;12,2,IF(S2&lt;18,3,4)))</f>
        <v>3</v>
      </c>
    </row>
    <row r="3" spans="1:20" x14ac:dyDescent="0.35">
      <c r="A3" s="15">
        <v>2</v>
      </c>
      <c r="B3" s="60" t="s">
        <v>25</v>
      </c>
      <c r="C3" s="94">
        <v>0.23869346733668342</v>
      </c>
      <c r="D3" s="12">
        <f t="shared" si="0"/>
        <v>1</v>
      </c>
      <c r="E3" s="13">
        <v>5.7</v>
      </c>
      <c r="F3" s="67">
        <f t="shared" si="1"/>
        <v>2</v>
      </c>
      <c r="G3" s="69">
        <v>1.1100000000000001</v>
      </c>
      <c r="H3" s="67">
        <f t="shared" si="2"/>
        <v>2</v>
      </c>
      <c r="I3" s="98">
        <f t="shared" si="3"/>
        <v>1.6666666666666667</v>
      </c>
      <c r="J3" s="48">
        <f t="shared" si="4"/>
        <v>2</v>
      </c>
      <c r="K3" s="74">
        <v>3</v>
      </c>
      <c r="L3" s="51">
        <f t="shared" si="5"/>
        <v>6</v>
      </c>
      <c r="M3" s="48">
        <f t="shared" si="6"/>
        <v>3</v>
      </c>
      <c r="N3" s="48">
        <v>1</v>
      </c>
      <c r="O3" s="55">
        <f t="shared" si="7"/>
        <v>2</v>
      </c>
      <c r="P3" s="58">
        <f>IF(O3&lt;-1,1,IF(O3&lt;1,2,IF(O3=1,3,4)))</f>
        <v>4</v>
      </c>
      <c r="Q3" s="14">
        <v>2</v>
      </c>
      <c r="R3" s="101">
        <v>6</v>
      </c>
      <c r="S3" s="14">
        <f t="shared" si="8"/>
        <v>12</v>
      </c>
      <c r="T3" s="103">
        <f t="shared" si="9"/>
        <v>3</v>
      </c>
    </row>
    <row r="4" spans="1:20" x14ac:dyDescent="0.35">
      <c r="A4" s="15">
        <v>3</v>
      </c>
      <c r="B4" s="61" t="s">
        <v>49</v>
      </c>
      <c r="C4" s="94">
        <v>0.25590839491378736</v>
      </c>
      <c r="D4" s="12">
        <f t="shared" si="0"/>
        <v>2</v>
      </c>
      <c r="E4" s="13">
        <v>5.7</v>
      </c>
      <c r="F4" s="67">
        <f t="shared" si="1"/>
        <v>2</v>
      </c>
      <c r="G4" s="69">
        <v>5.0599999999999996</v>
      </c>
      <c r="H4" s="67">
        <f t="shared" si="2"/>
        <v>1</v>
      </c>
      <c r="I4" s="98">
        <f t="shared" si="3"/>
        <v>1.6666666666666667</v>
      </c>
      <c r="J4" s="48">
        <f t="shared" si="4"/>
        <v>2</v>
      </c>
      <c r="K4" s="74">
        <v>4</v>
      </c>
      <c r="L4" s="51">
        <f t="shared" si="5"/>
        <v>8</v>
      </c>
      <c r="M4" s="48">
        <f t="shared" si="6"/>
        <v>3</v>
      </c>
      <c r="N4" s="48">
        <v>2</v>
      </c>
      <c r="O4" s="55">
        <f t="shared" si="7"/>
        <v>1</v>
      </c>
      <c r="P4" s="99">
        <f>IF(O4&lt;-1,1,IF(O4&lt;1,2,IF(O4=1,3,4)))</f>
        <v>3</v>
      </c>
      <c r="Q4" s="14">
        <v>2</v>
      </c>
      <c r="R4" s="101">
        <v>7</v>
      </c>
      <c r="S4" s="14">
        <f t="shared" si="8"/>
        <v>14</v>
      </c>
      <c r="T4" s="103">
        <f t="shared" si="9"/>
        <v>3</v>
      </c>
    </row>
    <row r="5" spans="1:20" x14ac:dyDescent="0.35">
      <c r="A5" s="15">
        <v>4</v>
      </c>
      <c r="B5" s="60" t="s">
        <v>26</v>
      </c>
      <c r="C5" s="94">
        <v>0.25602027883396705</v>
      </c>
      <c r="D5" s="12">
        <f t="shared" si="0"/>
        <v>2</v>
      </c>
      <c r="E5" s="13">
        <v>5</v>
      </c>
      <c r="F5" s="67">
        <f t="shared" si="1"/>
        <v>2</v>
      </c>
      <c r="G5" s="69">
        <v>1.71</v>
      </c>
      <c r="H5" s="67">
        <f t="shared" si="2"/>
        <v>2</v>
      </c>
      <c r="I5" s="98">
        <f t="shared" si="3"/>
        <v>2</v>
      </c>
      <c r="J5" s="48">
        <f t="shared" si="4"/>
        <v>2</v>
      </c>
      <c r="K5" s="74">
        <v>2</v>
      </c>
      <c r="L5" s="51">
        <f t="shared" si="5"/>
        <v>4</v>
      </c>
      <c r="M5" s="48">
        <f t="shared" si="6"/>
        <v>2</v>
      </c>
      <c r="N5" s="48">
        <v>2</v>
      </c>
      <c r="O5" s="55">
        <f t="shared" si="7"/>
        <v>0</v>
      </c>
      <c r="P5" s="56">
        <f>IF(O5&lt;-1,1,IF(O5&lt;1,2,IF(O5=1,3,4)))</f>
        <v>2</v>
      </c>
      <c r="Q5" s="14">
        <v>2</v>
      </c>
      <c r="R5" s="101">
        <v>5</v>
      </c>
      <c r="S5" s="14">
        <f t="shared" si="8"/>
        <v>10</v>
      </c>
      <c r="T5" s="105">
        <f t="shared" si="9"/>
        <v>2</v>
      </c>
    </row>
    <row r="6" spans="1:20" x14ac:dyDescent="0.35">
      <c r="A6" s="15">
        <v>5</v>
      </c>
      <c r="B6" s="60" t="s">
        <v>27</v>
      </c>
      <c r="C6" s="94">
        <v>0.24984772810330125</v>
      </c>
      <c r="D6" s="12">
        <f t="shared" si="0"/>
        <v>2</v>
      </c>
      <c r="E6" s="13">
        <v>7</v>
      </c>
      <c r="F6" s="67">
        <f t="shared" si="1"/>
        <v>3</v>
      </c>
      <c r="G6" s="69">
        <v>0.15</v>
      </c>
      <c r="H6" s="67">
        <f t="shared" si="2"/>
        <v>4</v>
      </c>
      <c r="I6" s="98">
        <f t="shared" si="3"/>
        <v>3</v>
      </c>
      <c r="J6" s="48">
        <f t="shared" si="4"/>
        <v>3</v>
      </c>
      <c r="K6" s="74">
        <v>2</v>
      </c>
      <c r="L6" s="51">
        <f t="shared" si="5"/>
        <v>6</v>
      </c>
      <c r="M6" s="48">
        <f t="shared" si="6"/>
        <v>3</v>
      </c>
      <c r="N6" s="48">
        <v>0</v>
      </c>
      <c r="O6" s="55">
        <f t="shared" si="7"/>
        <v>3</v>
      </c>
      <c r="P6" s="99">
        <v>3</v>
      </c>
      <c r="Q6" s="14">
        <v>2</v>
      </c>
      <c r="R6" s="101">
        <v>5</v>
      </c>
      <c r="S6" s="14">
        <f t="shared" si="8"/>
        <v>10</v>
      </c>
      <c r="T6" s="105">
        <f t="shared" si="9"/>
        <v>2</v>
      </c>
    </row>
    <row r="7" spans="1:20" x14ac:dyDescent="0.35">
      <c r="A7" s="15">
        <v>6</v>
      </c>
      <c r="B7" s="60" t="s">
        <v>28</v>
      </c>
      <c r="C7" s="95">
        <v>0.24668775954122998</v>
      </c>
      <c r="D7" s="12">
        <f t="shared" si="0"/>
        <v>2</v>
      </c>
      <c r="E7" s="13">
        <v>7</v>
      </c>
      <c r="F7" s="67">
        <f t="shared" si="1"/>
        <v>3</v>
      </c>
      <c r="G7" s="69">
        <v>0.41</v>
      </c>
      <c r="H7" s="67">
        <f t="shared" si="2"/>
        <v>3</v>
      </c>
      <c r="I7" s="98">
        <f t="shared" si="3"/>
        <v>2.6666666666666665</v>
      </c>
      <c r="J7" s="48">
        <f t="shared" si="4"/>
        <v>3</v>
      </c>
      <c r="K7" s="74">
        <v>3</v>
      </c>
      <c r="L7" s="51">
        <f t="shared" si="5"/>
        <v>9</v>
      </c>
      <c r="M7" s="48">
        <f t="shared" si="6"/>
        <v>3</v>
      </c>
      <c r="N7" s="48">
        <v>2</v>
      </c>
      <c r="O7" s="55">
        <f t="shared" si="7"/>
        <v>1</v>
      </c>
      <c r="P7" s="99">
        <f t="shared" ref="P7:P27" si="10">IF(O7&lt;-1,1,IF(O7&lt;1,2,IF(O7=1,3,4)))</f>
        <v>3</v>
      </c>
      <c r="Q7" s="14">
        <v>2</v>
      </c>
      <c r="R7" s="101">
        <v>7</v>
      </c>
      <c r="S7" s="14">
        <f t="shared" si="8"/>
        <v>14</v>
      </c>
      <c r="T7" s="103">
        <f t="shared" si="9"/>
        <v>3</v>
      </c>
    </row>
    <row r="8" spans="1:20" x14ac:dyDescent="0.35">
      <c r="A8" s="15">
        <v>7</v>
      </c>
      <c r="B8" s="60" t="s">
        <v>29</v>
      </c>
      <c r="C8" s="94">
        <v>0.25377459203904223</v>
      </c>
      <c r="D8" s="12">
        <f t="shared" si="0"/>
        <v>2</v>
      </c>
      <c r="E8" s="13">
        <v>4.5999999999999996</v>
      </c>
      <c r="F8" s="67">
        <f t="shared" si="1"/>
        <v>2</v>
      </c>
      <c r="G8" s="69">
        <v>0.88</v>
      </c>
      <c r="H8" s="67">
        <f t="shared" si="2"/>
        <v>3</v>
      </c>
      <c r="I8" s="98">
        <f t="shared" si="3"/>
        <v>2.3333333333333335</v>
      </c>
      <c r="J8" s="48">
        <f t="shared" si="4"/>
        <v>2</v>
      </c>
      <c r="K8" s="74">
        <v>1</v>
      </c>
      <c r="L8" s="51">
        <f t="shared" si="5"/>
        <v>2</v>
      </c>
      <c r="M8" s="48">
        <f t="shared" si="6"/>
        <v>1</v>
      </c>
      <c r="N8" s="48">
        <v>2</v>
      </c>
      <c r="O8" s="55">
        <f t="shared" si="7"/>
        <v>-1</v>
      </c>
      <c r="P8" s="56">
        <f t="shared" si="10"/>
        <v>2</v>
      </c>
      <c r="Q8" s="14">
        <v>2</v>
      </c>
      <c r="R8" s="101">
        <v>5</v>
      </c>
      <c r="S8" s="14">
        <f t="shared" si="8"/>
        <v>10</v>
      </c>
      <c r="T8" s="105">
        <f t="shared" si="9"/>
        <v>2</v>
      </c>
    </row>
    <row r="9" spans="1:20" x14ac:dyDescent="0.35">
      <c r="A9" s="15">
        <v>8</v>
      </c>
      <c r="B9" s="60" t="s">
        <v>30</v>
      </c>
      <c r="C9" s="94">
        <v>0.24479047400961759</v>
      </c>
      <c r="D9" s="12">
        <f t="shared" si="0"/>
        <v>2</v>
      </c>
      <c r="E9" s="13">
        <v>4.5999999999999996</v>
      </c>
      <c r="F9" s="67">
        <f t="shared" si="1"/>
        <v>2</v>
      </c>
      <c r="G9" s="69">
        <v>0.93</v>
      </c>
      <c r="H9" s="67">
        <f t="shared" si="2"/>
        <v>3</v>
      </c>
      <c r="I9" s="98">
        <f t="shared" si="3"/>
        <v>2.3333333333333335</v>
      </c>
      <c r="J9" s="48">
        <f t="shared" si="4"/>
        <v>2</v>
      </c>
      <c r="K9" s="74">
        <v>1</v>
      </c>
      <c r="L9" s="51">
        <f t="shared" si="5"/>
        <v>2</v>
      </c>
      <c r="M9" s="48">
        <f t="shared" si="6"/>
        <v>1</v>
      </c>
      <c r="N9" s="48">
        <v>2</v>
      </c>
      <c r="O9" s="55">
        <f t="shared" si="7"/>
        <v>-1</v>
      </c>
      <c r="P9" s="56">
        <f t="shared" si="10"/>
        <v>2</v>
      </c>
      <c r="Q9" s="14">
        <v>2</v>
      </c>
      <c r="R9" s="101">
        <v>5</v>
      </c>
      <c r="S9" s="14">
        <f t="shared" si="8"/>
        <v>10</v>
      </c>
      <c r="T9" s="105">
        <f t="shared" si="9"/>
        <v>2</v>
      </c>
    </row>
    <row r="10" spans="1:20" x14ac:dyDescent="0.35">
      <c r="A10" s="15">
        <v>9</v>
      </c>
      <c r="B10" s="60" t="s">
        <v>31</v>
      </c>
      <c r="C10" s="94">
        <v>0.21426218708827405</v>
      </c>
      <c r="D10" s="12">
        <f t="shared" si="0"/>
        <v>1</v>
      </c>
      <c r="E10" s="13">
        <v>6.2</v>
      </c>
      <c r="F10" s="67">
        <f t="shared" si="1"/>
        <v>3</v>
      </c>
      <c r="G10" s="69">
        <v>0.11</v>
      </c>
      <c r="H10" s="67">
        <f t="shared" si="2"/>
        <v>4</v>
      </c>
      <c r="I10" s="98">
        <f t="shared" si="3"/>
        <v>2.6666666666666665</v>
      </c>
      <c r="J10" s="48">
        <f t="shared" si="4"/>
        <v>3</v>
      </c>
      <c r="K10" s="74">
        <v>3</v>
      </c>
      <c r="L10" s="51">
        <f t="shared" si="5"/>
        <v>9</v>
      </c>
      <c r="M10" s="48">
        <f t="shared" si="6"/>
        <v>3</v>
      </c>
      <c r="N10" s="48">
        <v>2</v>
      </c>
      <c r="O10" s="55">
        <f t="shared" si="7"/>
        <v>1</v>
      </c>
      <c r="P10" s="99">
        <f t="shared" si="10"/>
        <v>3</v>
      </c>
      <c r="Q10" s="14">
        <v>2</v>
      </c>
      <c r="R10" s="101">
        <v>6</v>
      </c>
      <c r="S10" s="14">
        <f t="shared" si="8"/>
        <v>12</v>
      </c>
      <c r="T10" s="103">
        <f t="shared" si="9"/>
        <v>3</v>
      </c>
    </row>
    <row r="11" spans="1:20" x14ac:dyDescent="0.35">
      <c r="A11" s="15">
        <v>10</v>
      </c>
      <c r="B11" s="60" t="s">
        <v>32</v>
      </c>
      <c r="C11" s="94">
        <v>0.20148247978436656</v>
      </c>
      <c r="D11" s="12">
        <f t="shared" si="0"/>
        <v>1</v>
      </c>
      <c r="E11" s="13">
        <v>5.7</v>
      </c>
      <c r="F11" s="67">
        <f t="shared" si="1"/>
        <v>2</v>
      </c>
      <c r="G11" s="69">
        <v>0.11</v>
      </c>
      <c r="H11" s="67">
        <f t="shared" si="2"/>
        <v>4</v>
      </c>
      <c r="I11" s="98">
        <f t="shared" si="3"/>
        <v>2.3333333333333335</v>
      </c>
      <c r="J11" s="48">
        <f t="shared" si="4"/>
        <v>2</v>
      </c>
      <c r="K11" s="74">
        <v>4</v>
      </c>
      <c r="L11" s="51">
        <f t="shared" si="5"/>
        <v>8</v>
      </c>
      <c r="M11" s="48">
        <f t="shared" si="6"/>
        <v>3</v>
      </c>
      <c r="N11" s="48">
        <v>2</v>
      </c>
      <c r="O11" s="55">
        <f t="shared" si="7"/>
        <v>1</v>
      </c>
      <c r="P11" s="99">
        <f t="shared" si="10"/>
        <v>3</v>
      </c>
      <c r="Q11" s="14">
        <v>2</v>
      </c>
      <c r="R11" s="101">
        <v>7</v>
      </c>
      <c r="S11" s="14">
        <f t="shared" si="8"/>
        <v>14</v>
      </c>
      <c r="T11" s="103">
        <f t="shared" si="9"/>
        <v>3</v>
      </c>
    </row>
    <row r="12" spans="1:20" x14ac:dyDescent="0.35">
      <c r="A12" s="15">
        <v>11</v>
      </c>
      <c r="B12" s="60" t="s">
        <v>33</v>
      </c>
      <c r="C12" s="94">
        <v>0.22842433274624035</v>
      </c>
      <c r="D12" s="12">
        <f t="shared" si="0"/>
        <v>1</v>
      </c>
      <c r="E12" s="13">
        <v>5.7</v>
      </c>
      <c r="F12" s="67">
        <f t="shared" si="1"/>
        <v>2</v>
      </c>
      <c r="G12" s="69">
        <v>0.15</v>
      </c>
      <c r="H12" s="67">
        <f t="shared" si="2"/>
        <v>4</v>
      </c>
      <c r="I12" s="98">
        <f t="shared" si="3"/>
        <v>2.3333333333333335</v>
      </c>
      <c r="J12" s="48">
        <f t="shared" si="4"/>
        <v>2</v>
      </c>
      <c r="K12" s="74">
        <v>4</v>
      </c>
      <c r="L12" s="51">
        <f t="shared" si="5"/>
        <v>8</v>
      </c>
      <c r="M12" s="48">
        <f t="shared" si="6"/>
        <v>3</v>
      </c>
      <c r="N12" s="48">
        <v>3</v>
      </c>
      <c r="O12" s="55">
        <f t="shared" si="7"/>
        <v>0</v>
      </c>
      <c r="P12" s="56">
        <f t="shared" si="10"/>
        <v>2</v>
      </c>
      <c r="Q12" s="14">
        <v>2</v>
      </c>
      <c r="R12" s="101">
        <v>7</v>
      </c>
      <c r="S12" s="14">
        <f t="shared" si="8"/>
        <v>14</v>
      </c>
      <c r="T12" s="103">
        <f t="shared" si="9"/>
        <v>3</v>
      </c>
    </row>
    <row r="13" spans="1:20" x14ac:dyDescent="0.35">
      <c r="A13" s="15">
        <v>12</v>
      </c>
      <c r="B13" s="60" t="s">
        <v>50</v>
      </c>
      <c r="C13" s="94">
        <v>0.21512125534950072</v>
      </c>
      <c r="D13" s="12">
        <f t="shared" si="0"/>
        <v>1</v>
      </c>
      <c r="E13" s="13">
        <v>5.7</v>
      </c>
      <c r="F13" s="67">
        <f t="shared" si="1"/>
        <v>2</v>
      </c>
      <c r="G13" s="69">
        <v>1.1100000000000001</v>
      </c>
      <c r="H13" s="67">
        <f t="shared" si="2"/>
        <v>2</v>
      </c>
      <c r="I13" s="98">
        <f t="shared" si="3"/>
        <v>1.6666666666666667</v>
      </c>
      <c r="J13" s="48">
        <f t="shared" si="4"/>
        <v>2</v>
      </c>
      <c r="K13" s="74">
        <v>4</v>
      </c>
      <c r="L13" s="51">
        <f t="shared" si="5"/>
        <v>8</v>
      </c>
      <c r="M13" s="48">
        <f t="shared" si="6"/>
        <v>3</v>
      </c>
      <c r="N13" s="48">
        <v>1</v>
      </c>
      <c r="O13" s="55">
        <f t="shared" si="7"/>
        <v>2</v>
      </c>
      <c r="P13" s="58">
        <f t="shared" si="10"/>
        <v>4</v>
      </c>
      <c r="Q13" s="14">
        <v>2</v>
      </c>
      <c r="R13" s="101">
        <v>7</v>
      </c>
      <c r="S13" s="14">
        <f t="shared" si="8"/>
        <v>14</v>
      </c>
      <c r="T13" s="103">
        <f t="shared" si="9"/>
        <v>3</v>
      </c>
    </row>
    <row r="14" spans="1:20" x14ac:dyDescent="0.35">
      <c r="A14" s="15">
        <v>13</v>
      </c>
      <c r="B14" s="60" t="s">
        <v>34</v>
      </c>
      <c r="C14" s="94">
        <v>0.26012331278120315</v>
      </c>
      <c r="D14" s="12">
        <f t="shared" si="0"/>
        <v>3</v>
      </c>
      <c r="E14" s="13">
        <v>4.5999999999999996</v>
      </c>
      <c r="F14" s="67">
        <f t="shared" si="1"/>
        <v>2</v>
      </c>
      <c r="G14" s="69">
        <v>0.28999999999999998</v>
      </c>
      <c r="H14" s="67">
        <f t="shared" si="2"/>
        <v>4</v>
      </c>
      <c r="I14" s="98">
        <f t="shared" si="3"/>
        <v>3</v>
      </c>
      <c r="J14" s="48">
        <f t="shared" si="4"/>
        <v>3</v>
      </c>
      <c r="K14" s="74">
        <v>3</v>
      </c>
      <c r="L14" s="51">
        <f t="shared" si="5"/>
        <v>9</v>
      </c>
      <c r="M14" s="48">
        <f t="shared" si="6"/>
        <v>3</v>
      </c>
      <c r="N14" s="48">
        <v>2</v>
      </c>
      <c r="O14" s="55">
        <f t="shared" si="7"/>
        <v>1</v>
      </c>
      <c r="P14" s="99">
        <f t="shared" si="10"/>
        <v>3</v>
      </c>
      <c r="Q14" s="14">
        <v>2</v>
      </c>
      <c r="R14" s="101">
        <v>6</v>
      </c>
      <c r="S14" s="14">
        <f t="shared" si="8"/>
        <v>12</v>
      </c>
      <c r="T14" s="103">
        <f t="shared" si="9"/>
        <v>3</v>
      </c>
    </row>
    <row r="15" spans="1:20" x14ac:dyDescent="0.35">
      <c r="A15" s="15">
        <v>14</v>
      </c>
      <c r="B15" s="60" t="s">
        <v>35</v>
      </c>
      <c r="C15" s="94">
        <v>0.20676642810670137</v>
      </c>
      <c r="D15" s="12">
        <f t="shared" si="0"/>
        <v>1</v>
      </c>
      <c r="E15" s="13">
        <v>4.5999999999999996</v>
      </c>
      <c r="F15" s="67">
        <f t="shared" si="1"/>
        <v>2</v>
      </c>
      <c r="G15" s="69">
        <v>0.31</v>
      </c>
      <c r="H15" s="67">
        <f t="shared" si="2"/>
        <v>3</v>
      </c>
      <c r="I15" s="98">
        <f t="shared" si="3"/>
        <v>2</v>
      </c>
      <c r="J15" s="48">
        <f t="shared" si="4"/>
        <v>2</v>
      </c>
      <c r="K15" s="74">
        <v>3</v>
      </c>
      <c r="L15" s="51">
        <f t="shared" si="5"/>
        <v>6</v>
      </c>
      <c r="M15" s="48">
        <f t="shared" si="6"/>
        <v>3</v>
      </c>
      <c r="N15" s="48">
        <v>1</v>
      </c>
      <c r="O15" s="55">
        <f t="shared" si="7"/>
        <v>2</v>
      </c>
      <c r="P15" s="58">
        <f t="shared" si="10"/>
        <v>4</v>
      </c>
      <c r="Q15" s="14">
        <v>2</v>
      </c>
      <c r="R15" s="101">
        <v>6</v>
      </c>
      <c r="S15" s="14">
        <f t="shared" si="8"/>
        <v>12</v>
      </c>
      <c r="T15" s="103">
        <f t="shared" si="9"/>
        <v>3</v>
      </c>
    </row>
    <row r="16" spans="1:20" x14ac:dyDescent="0.35">
      <c r="A16" s="15">
        <v>15</v>
      </c>
      <c r="B16" s="60" t="s">
        <v>36</v>
      </c>
      <c r="C16" s="94">
        <v>0.23404255319148937</v>
      </c>
      <c r="D16" s="12">
        <f t="shared" si="0"/>
        <v>1</v>
      </c>
      <c r="E16" s="13">
        <v>5</v>
      </c>
      <c r="F16" s="67">
        <f t="shared" si="1"/>
        <v>2</v>
      </c>
      <c r="G16" s="69">
        <v>0.28000000000000003</v>
      </c>
      <c r="H16" s="67">
        <f t="shared" si="2"/>
        <v>4</v>
      </c>
      <c r="I16" s="98">
        <f t="shared" si="3"/>
        <v>2.3333333333333335</v>
      </c>
      <c r="J16" s="48">
        <f t="shared" si="4"/>
        <v>2</v>
      </c>
      <c r="K16" s="74">
        <v>3</v>
      </c>
      <c r="L16" s="51">
        <f t="shared" si="5"/>
        <v>6</v>
      </c>
      <c r="M16" s="48">
        <f t="shared" si="6"/>
        <v>3</v>
      </c>
      <c r="N16" s="48">
        <v>2</v>
      </c>
      <c r="O16" s="55">
        <f t="shared" si="7"/>
        <v>1</v>
      </c>
      <c r="P16" s="99">
        <f t="shared" si="10"/>
        <v>3</v>
      </c>
      <c r="Q16" s="14">
        <v>2</v>
      </c>
      <c r="R16" s="101">
        <v>7</v>
      </c>
      <c r="S16" s="14">
        <f t="shared" si="8"/>
        <v>14</v>
      </c>
      <c r="T16" s="103">
        <f t="shared" si="9"/>
        <v>3</v>
      </c>
    </row>
    <row r="17" spans="1:20" x14ac:dyDescent="0.35">
      <c r="A17" s="15">
        <v>16</v>
      </c>
      <c r="B17" s="60" t="s">
        <v>37</v>
      </c>
      <c r="C17" s="94">
        <v>0.23993826427638609</v>
      </c>
      <c r="D17" s="12">
        <f t="shared" si="0"/>
        <v>1</v>
      </c>
      <c r="E17" s="13">
        <v>6.2</v>
      </c>
      <c r="F17" s="67">
        <f t="shared" si="1"/>
        <v>3</v>
      </c>
      <c r="G17" s="69">
        <v>0.15</v>
      </c>
      <c r="H17" s="67">
        <f t="shared" si="2"/>
        <v>4</v>
      </c>
      <c r="I17" s="98">
        <f t="shared" si="3"/>
        <v>2.6666666666666665</v>
      </c>
      <c r="J17" s="48">
        <f t="shared" si="4"/>
        <v>3</v>
      </c>
      <c r="K17" s="74">
        <v>2</v>
      </c>
      <c r="L17" s="51">
        <f t="shared" si="5"/>
        <v>6</v>
      </c>
      <c r="M17" s="48">
        <f t="shared" si="6"/>
        <v>3</v>
      </c>
      <c r="N17" s="48">
        <v>2</v>
      </c>
      <c r="O17" s="55">
        <f t="shared" si="7"/>
        <v>1</v>
      </c>
      <c r="P17" s="99">
        <f t="shared" si="10"/>
        <v>3</v>
      </c>
      <c r="Q17" s="14">
        <v>2</v>
      </c>
      <c r="R17" s="101">
        <v>5</v>
      </c>
      <c r="S17" s="14">
        <f t="shared" si="8"/>
        <v>10</v>
      </c>
      <c r="T17" s="105">
        <f t="shared" si="9"/>
        <v>2</v>
      </c>
    </row>
    <row r="18" spans="1:20" x14ac:dyDescent="0.35">
      <c r="A18" s="15">
        <v>17</v>
      </c>
      <c r="B18" s="60" t="s">
        <v>38</v>
      </c>
      <c r="C18" s="94">
        <v>0.23399671727533852</v>
      </c>
      <c r="D18" s="12">
        <f t="shared" si="0"/>
        <v>1</v>
      </c>
      <c r="E18" s="13">
        <v>5</v>
      </c>
      <c r="F18" s="67">
        <f t="shared" si="1"/>
        <v>2</v>
      </c>
      <c r="G18" s="69">
        <v>0.18</v>
      </c>
      <c r="H18" s="67">
        <f t="shared" si="2"/>
        <v>4</v>
      </c>
      <c r="I18" s="98">
        <f t="shared" si="3"/>
        <v>2.3333333333333335</v>
      </c>
      <c r="J18" s="48">
        <f t="shared" si="4"/>
        <v>2</v>
      </c>
      <c r="K18" s="74">
        <v>3</v>
      </c>
      <c r="L18" s="51">
        <f t="shared" si="5"/>
        <v>6</v>
      </c>
      <c r="M18" s="48">
        <f t="shared" si="6"/>
        <v>3</v>
      </c>
      <c r="N18" s="48">
        <v>2</v>
      </c>
      <c r="O18" s="55">
        <f t="shared" si="7"/>
        <v>1</v>
      </c>
      <c r="P18" s="99">
        <f t="shared" si="10"/>
        <v>3</v>
      </c>
      <c r="Q18" s="14">
        <v>2</v>
      </c>
      <c r="R18" s="101">
        <v>6</v>
      </c>
      <c r="S18" s="14">
        <f t="shared" si="8"/>
        <v>12</v>
      </c>
      <c r="T18" s="103">
        <f t="shared" si="9"/>
        <v>3</v>
      </c>
    </row>
    <row r="19" spans="1:20" x14ac:dyDescent="0.35">
      <c r="A19" s="15">
        <v>18</v>
      </c>
      <c r="B19" s="60" t="s">
        <v>39</v>
      </c>
      <c r="C19" s="94">
        <v>0.24383793504707502</v>
      </c>
      <c r="D19" s="12">
        <f t="shared" si="0"/>
        <v>2</v>
      </c>
      <c r="E19" s="13">
        <v>6.2</v>
      </c>
      <c r="F19" s="67">
        <f t="shared" si="1"/>
        <v>3</v>
      </c>
      <c r="G19" s="69">
        <v>0.52</v>
      </c>
      <c r="H19" s="67">
        <f t="shared" si="2"/>
        <v>3</v>
      </c>
      <c r="I19" s="98">
        <f t="shared" si="3"/>
        <v>2.6666666666666665</v>
      </c>
      <c r="J19" s="48">
        <f t="shared" si="4"/>
        <v>3</v>
      </c>
      <c r="K19" s="74">
        <v>3</v>
      </c>
      <c r="L19" s="51">
        <f t="shared" si="5"/>
        <v>9</v>
      </c>
      <c r="M19" s="48">
        <f t="shared" si="6"/>
        <v>3</v>
      </c>
      <c r="N19" s="48">
        <v>4</v>
      </c>
      <c r="O19" s="55">
        <f t="shared" si="7"/>
        <v>-1</v>
      </c>
      <c r="P19" s="56">
        <f t="shared" si="10"/>
        <v>2</v>
      </c>
      <c r="Q19" s="14">
        <v>2</v>
      </c>
      <c r="R19" s="101">
        <v>6</v>
      </c>
      <c r="S19" s="14">
        <f t="shared" si="8"/>
        <v>12</v>
      </c>
      <c r="T19" s="103">
        <f t="shared" si="9"/>
        <v>3</v>
      </c>
    </row>
    <row r="20" spans="1:20" x14ac:dyDescent="0.35">
      <c r="A20" s="15">
        <v>19</v>
      </c>
      <c r="B20" s="60" t="s">
        <v>40</v>
      </c>
      <c r="C20" s="94">
        <v>0.21643247462919593</v>
      </c>
      <c r="D20" s="12">
        <f t="shared" si="0"/>
        <v>1</v>
      </c>
      <c r="E20" s="13">
        <v>5.7</v>
      </c>
      <c r="F20" s="67">
        <f t="shared" si="1"/>
        <v>2</v>
      </c>
      <c r="G20" s="69">
        <v>0.31</v>
      </c>
      <c r="H20" s="67">
        <f t="shared" si="2"/>
        <v>3</v>
      </c>
      <c r="I20" s="98">
        <f t="shared" si="3"/>
        <v>2</v>
      </c>
      <c r="J20" s="48">
        <f t="shared" si="4"/>
        <v>2</v>
      </c>
      <c r="K20" s="74">
        <v>4</v>
      </c>
      <c r="L20" s="51">
        <f t="shared" si="5"/>
        <v>8</v>
      </c>
      <c r="M20" s="48">
        <f t="shared" si="6"/>
        <v>3</v>
      </c>
      <c r="N20" s="48">
        <v>1</v>
      </c>
      <c r="O20" s="55">
        <f t="shared" si="7"/>
        <v>2</v>
      </c>
      <c r="P20" s="58">
        <f t="shared" si="10"/>
        <v>4</v>
      </c>
      <c r="Q20" s="14">
        <v>2</v>
      </c>
      <c r="R20" s="101">
        <v>7</v>
      </c>
      <c r="S20" s="14">
        <f t="shared" si="8"/>
        <v>14</v>
      </c>
      <c r="T20" s="103">
        <f t="shared" si="9"/>
        <v>3</v>
      </c>
    </row>
    <row r="21" spans="1:20" x14ac:dyDescent="0.35">
      <c r="A21" s="15">
        <v>20</v>
      </c>
      <c r="B21" s="60" t="s">
        <v>41</v>
      </c>
      <c r="C21" s="94">
        <v>0.22810734463276836</v>
      </c>
      <c r="D21" s="12">
        <f t="shared" si="0"/>
        <v>1</v>
      </c>
      <c r="E21" s="13">
        <v>4.5999999999999996</v>
      </c>
      <c r="F21" s="67">
        <f t="shared" si="1"/>
        <v>2</v>
      </c>
      <c r="G21" s="69">
        <v>0.28999999999999998</v>
      </c>
      <c r="H21" s="67">
        <f t="shared" si="2"/>
        <v>4</v>
      </c>
      <c r="I21" s="98">
        <f t="shared" si="3"/>
        <v>2.3333333333333335</v>
      </c>
      <c r="J21" s="48">
        <f t="shared" si="4"/>
        <v>2</v>
      </c>
      <c r="K21" s="74">
        <v>3</v>
      </c>
      <c r="L21" s="51">
        <f t="shared" si="5"/>
        <v>6</v>
      </c>
      <c r="M21" s="48">
        <f t="shared" si="6"/>
        <v>3</v>
      </c>
      <c r="N21" s="48">
        <v>1</v>
      </c>
      <c r="O21" s="55">
        <f t="shared" si="7"/>
        <v>2</v>
      </c>
      <c r="P21" s="58">
        <f t="shared" si="10"/>
        <v>4</v>
      </c>
      <c r="Q21" s="14">
        <v>2</v>
      </c>
      <c r="R21" s="101">
        <v>6</v>
      </c>
      <c r="S21" s="14">
        <f t="shared" si="8"/>
        <v>12</v>
      </c>
      <c r="T21" s="103">
        <f t="shared" si="9"/>
        <v>3</v>
      </c>
    </row>
    <row r="22" spans="1:20" x14ac:dyDescent="0.35">
      <c r="A22" s="15">
        <v>21</v>
      </c>
      <c r="B22" s="60" t="s">
        <v>42</v>
      </c>
      <c r="C22" s="94">
        <v>0.21795359452263219</v>
      </c>
      <c r="D22" s="12">
        <f t="shared" si="0"/>
        <v>1</v>
      </c>
      <c r="E22" s="13">
        <v>4.5999999999999996</v>
      </c>
      <c r="F22" s="67">
        <f t="shared" si="1"/>
        <v>2</v>
      </c>
      <c r="G22" s="69">
        <v>0.06</v>
      </c>
      <c r="H22" s="67">
        <f t="shared" si="2"/>
        <v>4</v>
      </c>
      <c r="I22" s="98">
        <f t="shared" si="3"/>
        <v>2.3333333333333335</v>
      </c>
      <c r="J22" s="48">
        <f t="shared" si="4"/>
        <v>2</v>
      </c>
      <c r="K22" s="74">
        <v>2</v>
      </c>
      <c r="L22" s="51">
        <f t="shared" si="5"/>
        <v>4</v>
      </c>
      <c r="M22" s="48">
        <f t="shared" si="6"/>
        <v>2</v>
      </c>
      <c r="N22" s="48">
        <v>2</v>
      </c>
      <c r="O22" s="55">
        <f t="shared" si="7"/>
        <v>0</v>
      </c>
      <c r="P22" s="56">
        <f t="shared" si="10"/>
        <v>2</v>
      </c>
      <c r="Q22" s="14">
        <v>2</v>
      </c>
      <c r="R22" s="101">
        <v>5</v>
      </c>
      <c r="S22" s="14">
        <f t="shared" si="8"/>
        <v>10</v>
      </c>
      <c r="T22" s="105">
        <f t="shared" si="9"/>
        <v>2</v>
      </c>
    </row>
    <row r="23" spans="1:20" x14ac:dyDescent="0.35">
      <c r="A23" s="15">
        <v>22</v>
      </c>
      <c r="B23" s="60" t="s">
        <v>43</v>
      </c>
      <c r="C23" s="94">
        <v>0.29276426337150685</v>
      </c>
      <c r="D23" s="12">
        <f t="shared" si="0"/>
        <v>4</v>
      </c>
      <c r="E23" s="13">
        <v>5.4</v>
      </c>
      <c r="F23" s="67">
        <f t="shared" si="1"/>
        <v>2</v>
      </c>
      <c r="G23" s="69">
        <v>6.5</v>
      </c>
      <c r="H23" s="67">
        <f t="shared" si="2"/>
        <v>1</v>
      </c>
      <c r="I23" s="98">
        <f t="shared" si="3"/>
        <v>2.3333333333333335</v>
      </c>
      <c r="J23" s="48">
        <f t="shared" si="4"/>
        <v>2</v>
      </c>
      <c r="K23" s="74">
        <v>3</v>
      </c>
      <c r="L23" s="51">
        <f t="shared" si="5"/>
        <v>6</v>
      </c>
      <c r="M23" s="48">
        <f t="shared" si="6"/>
        <v>3</v>
      </c>
      <c r="N23" s="48">
        <v>3</v>
      </c>
      <c r="O23" s="55">
        <f t="shared" si="7"/>
        <v>0</v>
      </c>
      <c r="P23" s="56">
        <f t="shared" si="10"/>
        <v>2</v>
      </c>
      <c r="Q23" s="14">
        <v>2</v>
      </c>
      <c r="R23" s="101">
        <v>7</v>
      </c>
      <c r="S23" s="14">
        <f t="shared" si="8"/>
        <v>14</v>
      </c>
      <c r="T23" s="103">
        <f t="shared" si="9"/>
        <v>3</v>
      </c>
    </row>
    <row r="24" spans="1:20" x14ac:dyDescent="0.35">
      <c r="A24" s="15">
        <v>23</v>
      </c>
      <c r="B24" s="60" t="s">
        <v>44</v>
      </c>
      <c r="C24" s="94">
        <v>0.22502733326707086</v>
      </c>
      <c r="D24" s="12">
        <f t="shared" si="0"/>
        <v>1</v>
      </c>
      <c r="E24" s="13">
        <v>4.5999999999999996</v>
      </c>
      <c r="F24" s="67">
        <f t="shared" si="1"/>
        <v>2</v>
      </c>
      <c r="G24" s="69">
        <v>0.84</v>
      </c>
      <c r="H24" s="67">
        <f t="shared" si="2"/>
        <v>3</v>
      </c>
      <c r="I24" s="98">
        <f t="shared" si="3"/>
        <v>2</v>
      </c>
      <c r="J24" s="48">
        <f t="shared" si="4"/>
        <v>2</v>
      </c>
      <c r="K24" s="74">
        <v>3</v>
      </c>
      <c r="L24" s="51">
        <f t="shared" si="5"/>
        <v>6</v>
      </c>
      <c r="M24" s="48">
        <f t="shared" si="6"/>
        <v>3</v>
      </c>
      <c r="N24" s="48">
        <v>2</v>
      </c>
      <c r="O24" s="55">
        <f t="shared" si="7"/>
        <v>1</v>
      </c>
      <c r="P24" s="99">
        <f t="shared" si="10"/>
        <v>3</v>
      </c>
      <c r="Q24" s="14">
        <v>2</v>
      </c>
      <c r="R24" s="101">
        <v>7</v>
      </c>
      <c r="S24" s="14">
        <f t="shared" si="8"/>
        <v>14</v>
      </c>
      <c r="T24" s="103">
        <f t="shared" si="9"/>
        <v>3</v>
      </c>
    </row>
    <row r="25" spans="1:20" x14ac:dyDescent="0.35">
      <c r="A25" s="15">
        <v>24</v>
      </c>
      <c r="B25" s="60" t="s">
        <v>45</v>
      </c>
      <c r="C25" s="94">
        <v>0.23383801970680124</v>
      </c>
      <c r="D25" s="12">
        <f t="shared" si="0"/>
        <v>1</v>
      </c>
      <c r="E25" s="13">
        <v>6.2</v>
      </c>
      <c r="F25" s="67">
        <f t="shared" si="1"/>
        <v>3</v>
      </c>
      <c r="G25" s="69">
        <v>0.11</v>
      </c>
      <c r="H25" s="67">
        <f t="shared" si="2"/>
        <v>4</v>
      </c>
      <c r="I25" s="98">
        <f t="shared" si="3"/>
        <v>2.6666666666666665</v>
      </c>
      <c r="J25" s="48">
        <f t="shared" si="4"/>
        <v>3</v>
      </c>
      <c r="K25" s="74">
        <v>4</v>
      </c>
      <c r="L25" s="51">
        <f t="shared" si="5"/>
        <v>12</v>
      </c>
      <c r="M25" s="48">
        <f t="shared" si="6"/>
        <v>4</v>
      </c>
      <c r="N25" s="48">
        <v>1</v>
      </c>
      <c r="O25" s="55">
        <f t="shared" si="7"/>
        <v>3</v>
      </c>
      <c r="P25" s="58">
        <f t="shared" si="10"/>
        <v>4</v>
      </c>
      <c r="Q25" s="14">
        <v>2</v>
      </c>
      <c r="R25" s="101">
        <v>7</v>
      </c>
      <c r="S25" s="14">
        <f t="shared" si="8"/>
        <v>14</v>
      </c>
      <c r="T25" s="103">
        <f t="shared" si="9"/>
        <v>3</v>
      </c>
    </row>
    <row r="26" spans="1:20" x14ac:dyDescent="0.35">
      <c r="A26" s="15">
        <v>25</v>
      </c>
      <c r="B26" s="60" t="s">
        <v>46</v>
      </c>
      <c r="C26" s="94">
        <v>0.26266273876271024</v>
      </c>
      <c r="D26" s="12">
        <f t="shared" si="0"/>
        <v>3</v>
      </c>
      <c r="E26" s="13">
        <v>4.5999999999999996</v>
      </c>
      <c r="F26" s="67">
        <f t="shared" si="1"/>
        <v>2</v>
      </c>
      <c r="G26" s="69">
        <v>1.65</v>
      </c>
      <c r="H26" s="67">
        <f t="shared" si="2"/>
        <v>2</v>
      </c>
      <c r="I26" s="98">
        <f t="shared" si="3"/>
        <v>2.3333333333333335</v>
      </c>
      <c r="J26" s="48">
        <f t="shared" si="4"/>
        <v>2</v>
      </c>
      <c r="K26" s="74">
        <v>1</v>
      </c>
      <c r="L26" s="51">
        <f t="shared" si="5"/>
        <v>2</v>
      </c>
      <c r="M26" s="48">
        <f t="shared" si="6"/>
        <v>1</v>
      </c>
      <c r="N26" s="48">
        <v>2</v>
      </c>
      <c r="O26" s="55">
        <f t="shared" si="7"/>
        <v>-1</v>
      </c>
      <c r="P26" s="56">
        <f t="shared" si="10"/>
        <v>2</v>
      </c>
      <c r="Q26" s="14">
        <v>2</v>
      </c>
      <c r="R26" s="101">
        <v>5</v>
      </c>
      <c r="S26" s="14">
        <f t="shared" si="8"/>
        <v>10</v>
      </c>
      <c r="T26" s="105">
        <f t="shared" si="9"/>
        <v>2</v>
      </c>
    </row>
    <row r="27" spans="1:20" ht="15" thickBot="1" x14ac:dyDescent="0.4">
      <c r="A27" s="18">
        <v>26</v>
      </c>
      <c r="B27" s="62" t="s">
        <v>47</v>
      </c>
      <c r="C27" s="96">
        <v>0.23021582733812951</v>
      </c>
      <c r="D27" s="65">
        <f t="shared" si="0"/>
        <v>1</v>
      </c>
      <c r="E27" s="97">
        <v>5.7</v>
      </c>
      <c r="F27" s="68">
        <f t="shared" si="1"/>
        <v>2</v>
      </c>
      <c r="G27" s="70">
        <v>0.21</v>
      </c>
      <c r="H27" s="68">
        <f t="shared" si="2"/>
        <v>4</v>
      </c>
      <c r="I27" s="98">
        <f t="shared" si="3"/>
        <v>2.3333333333333335</v>
      </c>
      <c r="J27" s="49">
        <f t="shared" si="4"/>
        <v>2</v>
      </c>
      <c r="K27" s="74">
        <v>2</v>
      </c>
      <c r="L27" s="51">
        <f t="shared" si="5"/>
        <v>4</v>
      </c>
      <c r="M27" s="49">
        <f t="shared" si="6"/>
        <v>2</v>
      </c>
      <c r="N27" s="49">
        <v>2</v>
      </c>
      <c r="O27" s="55">
        <f t="shared" si="7"/>
        <v>0</v>
      </c>
      <c r="P27" s="76">
        <f t="shared" si="10"/>
        <v>2</v>
      </c>
      <c r="Q27" s="14">
        <v>2</v>
      </c>
      <c r="R27" s="101">
        <v>5</v>
      </c>
      <c r="S27" s="14">
        <f t="shared" si="8"/>
        <v>10</v>
      </c>
      <c r="T27" s="105">
        <f t="shared" si="9"/>
        <v>2</v>
      </c>
    </row>
  </sheetData>
  <sortState xmlns:xlrd2="http://schemas.microsoft.com/office/spreadsheetml/2017/richdata2" ref="A2:T27">
    <sortCondition ref="A2:A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81E5FB60A47449B728A9D59202553E" ma:contentTypeVersion="13" ma:contentTypeDescription="Create a new document." ma:contentTypeScope="" ma:versionID="605357ec7d0c42c67f8fdd9c41bffa46">
  <xsd:schema xmlns:xsd="http://www.w3.org/2001/XMLSchema" xmlns:xs="http://www.w3.org/2001/XMLSchema" xmlns:p="http://schemas.microsoft.com/office/2006/metadata/properties" xmlns:ns2="221a2c11-8ef1-4d41-a3ac-fc306372ca64" xmlns:ns3="5cecbd3a-56ed-480e-b254-4fe3d8d2e0d0" targetNamespace="http://schemas.microsoft.com/office/2006/metadata/properties" ma:root="true" ma:fieldsID="23c689e7d2afc830638bf90d061b60bc" ns2:_="" ns3:_="">
    <xsd:import namespace="221a2c11-8ef1-4d41-a3ac-fc306372ca64"/>
    <xsd:import namespace="5cecbd3a-56ed-480e-b254-4fe3d8d2e0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a2c11-8ef1-4d41-a3ac-fc306372c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3060d91-620c-45e0-85bf-77e6cacf1a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cbd3a-56ed-480e-b254-4fe3d8d2e0d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1829a585-0358-4596-9d26-6ec376afd7be}" ma:internalName="TaxCatchAll" ma:showField="CatchAllData" ma:web="5cecbd3a-56ed-480e-b254-4fe3d8d2e0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ecbd3a-56ed-480e-b254-4fe3d8d2e0d0" xsi:nil="true"/>
    <lcf76f155ced4ddcb4097134ff3c332f xmlns="221a2c11-8ef1-4d41-a3ac-fc306372ca6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881671-D59E-4BA1-9900-87D5C83A45C6}"/>
</file>

<file path=customXml/itemProps2.xml><?xml version="1.0" encoding="utf-8"?>
<ds:datastoreItem xmlns:ds="http://schemas.openxmlformats.org/officeDocument/2006/customXml" ds:itemID="{582D84F6-0DB8-4CE3-8F33-4DF0A6B47130}">
  <ds:schemaRefs>
    <ds:schemaRef ds:uri="5cecbd3a-56ed-480e-b254-4fe3d8d2e0d0"/>
    <ds:schemaRef ds:uri="http://schemas.microsoft.com/office/2006/documentManagement/types"/>
    <ds:schemaRef ds:uri="221a2c11-8ef1-4d41-a3ac-fc306372ca64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3C099C1-04F3-4554-B295-016C7E6AB3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KONCENTRACJA ZANIECZYSZCZEŃ POW</vt:lpstr>
      <vt:lpstr>FALE UPAŁÓW</vt:lpstr>
      <vt:lpstr>DNI GORĄCE</vt:lpstr>
      <vt:lpstr>BURZE I SILNE WIATRY</vt:lpstr>
      <vt:lpstr>SUSZE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Katarzyna Chrobak</cp:lastModifiedBy>
  <cp:revision/>
  <dcterms:created xsi:type="dcterms:W3CDTF">2022-06-17T11:50:53Z</dcterms:created>
  <dcterms:modified xsi:type="dcterms:W3CDTF">2022-10-20T09:07:07Z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0x010100F581E5FB60A47449B728A9D59202553E</vt:lpwstr>
  </property>
  <property fmtid="{D5CDD505-2E9C-101B-9397-08002B2CF9AE}" pid="3" name="MediaServiceImageTags">
    <vt:lpwstr/>
  </property>
</Properties>
</file>