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kovert.sharepoint.com/sites/MPAAglomeracjaJeleniogrska/Shared Documents/General/PRODUKTY/ETAP I/III ODDANIE/MACIERZE_DO_DALSZEJ_PRACY/"/>
    </mc:Choice>
  </mc:AlternateContent>
  <xr:revisionPtr revIDLastSave="29" documentId="13_ncr:1_{346A6996-DF07-4FBD-8912-CB8306E40FA1}" xr6:coauthVersionLast="47" xr6:coauthVersionMax="47" xr10:uidLastSave="{374DFFD4-CDE0-42D3-8F0B-80778DF3B268}"/>
  <bookViews>
    <workbookView xWindow="28680" yWindow="240" windowWidth="25440" windowHeight="15390" xr2:uid="{3F06503C-05D9-41BB-AF9E-11465CEAC2E5}"/>
  </bookViews>
  <sheets>
    <sheet name="POWODZIE" sheetId="2" r:id="rId1"/>
    <sheet name="PODTOPIENIA" sheetId="3" r:id="rId2"/>
    <sheet name="DESZCZE NAWALNE" sheetId="6" r:id="rId3"/>
    <sheet name="SUSZE" sheetId="1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F16" i="2" l="1"/>
  <c r="AE16" i="2"/>
  <c r="AC16" i="2"/>
  <c r="AI11" i="1"/>
  <c r="AJ11" i="1" s="1"/>
  <c r="AI12" i="1"/>
  <c r="AJ12" i="1" s="1"/>
  <c r="AI2" i="1"/>
  <c r="AJ2" i="1" s="1"/>
  <c r="AI3" i="1"/>
  <c r="AJ3" i="1" s="1"/>
  <c r="AI13" i="1"/>
  <c r="AJ13" i="1" s="1"/>
  <c r="AI4" i="1"/>
  <c r="AJ4" i="1" s="1"/>
  <c r="AI5" i="1"/>
  <c r="AJ5" i="1"/>
  <c r="AI14" i="1"/>
  <c r="AJ14" i="1"/>
  <c r="AI15" i="1"/>
  <c r="AJ15" i="1" s="1"/>
  <c r="AI16" i="1"/>
  <c r="AJ16" i="1" s="1"/>
  <c r="AI17" i="1"/>
  <c r="AJ17" i="1" s="1"/>
  <c r="AI18" i="1"/>
  <c r="AJ18" i="1" s="1"/>
  <c r="AI19" i="1"/>
  <c r="AJ19" i="1" s="1"/>
  <c r="AI20" i="1"/>
  <c r="AJ20" i="1" s="1"/>
  <c r="AI6" i="1"/>
  <c r="AJ6" i="1" s="1"/>
  <c r="AI21" i="1"/>
  <c r="AJ21" i="1" s="1"/>
  <c r="AI22" i="1"/>
  <c r="AJ22" i="1" s="1"/>
  <c r="AI23" i="1"/>
  <c r="AJ23" i="1" s="1"/>
  <c r="AI24" i="1"/>
  <c r="AJ24" i="1" s="1"/>
  <c r="AI7" i="1"/>
  <c r="AJ7" i="1" s="1"/>
  <c r="AI25" i="1"/>
  <c r="AJ25" i="1" s="1"/>
  <c r="AI26" i="1"/>
  <c r="AJ26" i="1" s="1"/>
  <c r="AI27" i="1"/>
  <c r="AJ27" i="1" s="1"/>
  <c r="AI8" i="1"/>
  <c r="AJ8" i="1" s="1"/>
  <c r="AI9" i="1"/>
  <c r="AJ9" i="1" s="1"/>
  <c r="AI3" i="6"/>
  <c r="AJ3" i="6" s="1"/>
  <c r="AI4" i="6"/>
  <c r="AJ4" i="6" s="1"/>
  <c r="AI5" i="6"/>
  <c r="AJ5" i="6" s="1"/>
  <c r="AI6" i="6"/>
  <c r="AJ6" i="6"/>
  <c r="AI7" i="6"/>
  <c r="AJ7" i="6"/>
  <c r="AI8" i="6"/>
  <c r="AJ8" i="6"/>
  <c r="AI9" i="6"/>
  <c r="AJ9" i="6"/>
  <c r="AI10" i="6"/>
  <c r="AJ10" i="6"/>
  <c r="AI11" i="6"/>
  <c r="AJ11" i="6" s="1"/>
  <c r="AI12" i="6"/>
  <c r="AJ12" i="6" s="1"/>
  <c r="AI13" i="6"/>
  <c r="AJ13" i="6" s="1"/>
  <c r="AI14" i="6"/>
  <c r="AJ14" i="6"/>
  <c r="AI15" i="6"/>
  <c r="AJ15" i="6"/>
  <c r="AI16" i="6"/>
  <c r="AJ16" i="6"/>
  <c r="AI17" i="6"/>
  <c r="AJ17" i="6"/>
  <c r="AI18" i="6"/>
  <c r="AJ18" i="6"/>
  <c r="AI19" i="6"/>
  <c r="AJ19" i="6" s="1"/>
  <c r="AI20" i="6"/>
  <c r="AJ20" i="6" s="1"/>
  <c r="AI21" i="6"/>
  <c r="AJ21" i="6" s="1"/>
  <c r="AI22" i="6"/>
  <c r="AJ22" i="6"/>
  <c r="AI23" i="6"/>
  <c r="AJ23" i="6"/>
  <c r="AI24" i="6"/>
  <c r="AJ24" i="6"/>
  <c r="AI25" i="6"/>
  <c r="AJ25" i="6"/>
  <c r="AI26" i="6"/>
  <c r="AJ26" i="6"/>
  <c r="AI27" i="6"/>
  <c r="AJ27" i="6" s="1"/>
  <c r="AI3" i="3"/>
  <c r="AJ3" i="3" s="1"/>
  <c r="AI4" i="3"/>
  <c r="AJ4" i="3" s="1"/>
  <c r="AI5" i="3"/>
  <c r="AJ5" i="3" s="1"/>
  <c r="AI6" i="3"/>
  <c r="AJ6" i="3" s="1"/>
  <c r="AI7" i="3"/>
  <c r="AJ7" i="3"/>
  <c r="AI8" i="3"/>
  <c r="AJ8" i="3" s="1"/>
  <c r="AI9" i="3"/>
  <c r="AJ9" i="3"/>
  <c r="AI10" i="3"/>
  <c r="AJ10" i="3" s="1"/>
  <c r="AI11" i="3"/>
  <c r="AJ11" i="3" s="1"/>
  <c r="AI12" i="3"/>
  <c r="AJ12" i="3" s="1"/>
  <c r="AI13" i="3"/>
  <c r="AJ13" i="3" s="1"/>
  <c r="AI14" i="3"/>
  <c r="AJ14" i="3" s="1"/>
  <c r="AI15" i="3"/>
  <c r="AJ15" i="3" s="1"/>
  <c r="AI16" i="3"/>
  <c r="AJ16" i="3" s="1"/>
  <c r="AI17" i="3"/>
  <c r="AJ17" i="3" s="1"/>
  <c r="AI18" i="3"/>
  <c r="AJ18" i="3" s="1"/>
  <c r="AI19" i="3"/>
  <c r="AJ19" i="3"/>
  <c r="AI20" i="3"/>
  <c r="AJ20" i="3" s="1"/>
  <c r="AI21" i="3"/>
  <c r="AJ21" i="3" s="1"/>
  <c r="AI22" i="3"/>
  <c r="AJ22" i="3"/>
  <c r="AI23" i="3"/>
  <c r="AJ23" i="3" s="1"/>
  <c r="AI24" i="3"/>
  <c r="AJ24" i="3"/>
  <c r="AI25" i="3"/>
  <c r="AJ25" i="3" s="1"/>
  <c r="AI26" i="3"/>
  <c r="AJ26" i="3" s="1"/>
  <c r="AI27" i="3"/>
  <c r="AJ27" i="3" s="1"/>
  <c r="AJ3" i="2"/>
  <c r="AJ4" i="2"/>
  <c r="AJ5" i="2"/>
  <c r="AJ6" i="2"/>
  <c r="AJ7" i="2"/>
  <c r="AJ8" i="2"/>
  <c r="AJ9" i="2"/>
  <c r="AJ10" i="2"/>
  <c r="AJ11" i="2"/>
  <c r="AJ12" i="2"/>
  <c r="AJ13" i="2"/>
  <c r="AJ14" i="2"/>
  <c r="AJ15" i="2"/>
  <c r="AJ17" i="2"/>
  <c r="AJ18" i="2"/>
  <c r="AJ19" i="2"/>
  <c r="AJ20" i="2"/>
  <c r="AJ21" i="2"/>
  <c r="AJ22" i="2"/>
  <c r="AJ23" i="2"/>
  <c r="AJ24" i="2"/>
  <c r="AJ25" i="2"/>
  <c r="AJ26" i="2"/>
  <c r="AJ27" i="2"/>
  <c r="AI3" i="2"/>
  <c r="AI4" i="2"/>
  <c r="AI5" i="2"/>
  <c r="AI6" i="2"/>
  <c r="AI7" i="2"/>
  <c r="AI8" i="2"/>
  <c r="AI9" i="2"/>
  <c r="AI10" i="2"/>
  <c r="AI11" i="2"/>
  <c r="AI12" i="2"/>
  <c r="AI13" i="2"/>
  <c r="AI14" i="2"/>
  <c r="AI15" i="2"/>
  <c r="AI16" i="2"/>
  <c r="AJ16" i="2" s="1"/>
  <c r="AI17" i="2"/>
  <c r="AI18" i="2"/>
  <c r="AI19" i="2"/>
  <c r="AI20" i="2"/>
  <c r="AI21" i="2"/>
  <c r="AI22" i="2"/>
  <c r="AI23" i="2"/>
  <c r="AI24" i="2"/>
  <c r="AI25" i="2"/>
  <c r="AI26" i="2"/>
  <c r="AI27" i="2"/>
  <c r="AI10" i="1" l="1"/>
  <c r="AJ10" i="1" s="1"/>
  <c r="AI2" i="6"/>
  <c r="AJ2" i="6" s="1"/>
  <c r="AI2" i="3"/>
  <c r="AJ2" i="3" s="1"/>
  <c r="AI2" i="2"/>
  <c r="AJ2" i="2" s="1"/>
  <c r="W9" i="1"/>
  <c r="Q9" i="1"/>
  <c r="J9" i="1"/>
  <c r="E9" i="1"/>
  <c r="Y9" i="1" s="1"/>
  <c r="W8" i="1"/>
  <c r="Q8" i="1"/>
  <c r="J8" i="1"/>
  <c r="E8" i="1"/>
  <c r="Y8" i="1" s="1"/>
  <c r="Z8" i="1" s="1"/>
  <c r="AB8" i="1" s="1"/>
  <c r="AC8" i="1" s="1"/>
  <c r="AE8" i="1" s="1"/>
  <c r="AF8" i="1" s="1"/>
  <c r="W27" i="1"/>
  <c r="Q27" i="1"/>
  <c r="J27" i="1"/>
  <c r="E27" i="1"/>
  <c r="Y27" i="1" s="1"/>
  <c r="Z27" i="1" s="1"/>
  <c r="AB27" i="1" s="1"/>
  <c r="AC27" i="1" s="1"/>
  <c r="AE27" i="1" s="1"/>
  <c r="AF27" i="1" s="1"/>
  <c r="W26" i="1"/>
  <c r="Q26" i="1"/>
  <c r="J26" i="1"/>
  <c r="E26" i="1"/>
  <c r="Y26" i="1" s="1"/>
  <c r="W25" i="1"/>
  <c r="Q25" i="1"/>
  <c r="J25" i="1"/>
  <c r="E25" i="1"/>
  <c r="Y25" i="1" s="1"/>
  <c r="W7" i="1"/>
  <c r="Q7" i="1"/>
  <c r="J7" i="1"/>
  <c r="E7" i="1"/>
  <c r="Y7" i="1" s="1"/>
  <c r="Z7" i="1" s="1"/>
  <c r="AB7" i="1" s="1"/>
  <c r="AC7" i="1" s="1"/>
  <c r="AE7" i="1" s="1"/>
  <c r="AF7" i="1" s="1"/>
  <c r="W24" i="1"/>
  <c r="Q24" i="1"/>
  <c r="J24" i="1"/>
  <c r="E24" i="1"/>
  <c r="Y24" i="1" s="1"/>
  <c r="Z24" i="1" s="1"/>
  <c r="AB24" i="1" s="1"/>
  <c r="AC24" i="1" s="1"/>
  <c r="AE24" i="1" s="1"/>
  <c r="AF24" i="1" s="1"/>
  <c r="W23" i="1"/>
  <c r="Q23" i="1"/>
  <c r="J23" i="1"/>
  <c r="E23" i="1"/>
  <c r="Y23" i="1" s="1"/>
  <c r="W22" i="1"/>
  <c r="Q22" i="1"/>
  <c r="J22" i="1"/>
  <c r="E22" i="1"/>
  <c r="Y22" i="1" s="1"/>
  <c r="W21" i="1"/>
  <c r="Q21" i="1"/>
  <c r="J21" i="1"/>
  <c r="E21" i="1"/>
  <c r="Y21" i="1" s="1"/>
  <c r="Z21" i="1" s="1"/>
  <c r="AB21" i="1" s="1"/>
  <c r="AC21" i="1" s="1"/>
  <c r="AE21" i="1" s="1"/>
  <c r="AF21" i="1" s="1"/>
  <c r="W6" i="1"/>
  <c r="Q6" i="1"/>
  <c r="J6" i="1"/>
  <c r="E6" i="1"/>
  <c r="Y6" i="1" s="1"/>
  <c r="Z6" i="1" s="1"/>
  <c r="AB6" i="1" s="1"/>
  <c r="AC6" i="1" s="1"/>
  <c r="AE6" i="1" s="1"/>
  <c r="AF6" i="1" s="1"/>
  <c r="W20" i="1"/>
  <c r="Q20" i="1"/>
  <c r="J20" i="1"/>
  <c r="E20" i="1"/>
  <c r="Y20" i="1" s="1"/>
  <c r="W19" i="1"/>
  <c r="Q19" i="1"/>
  <c r="J19" i="1"/>
  <c r="E19" i="1"/>
  <c r="Y19" i="1" s="1"/>
  <c r="W18" i="1"/>
  <c r="Q18" i="1"/>
  <c r="J18" i="1"/>
  <c r="E18" i="1"/>
  <c r="Y18" i="1" s="1"/>
  <c r="Z18" i="1" s="1"/>
  <c r="AB18" i="1" s="1"/>
  <c r="AC18" i="1" s="1"/>
  <c r="AE18" i="1" s="1"/>
  <c r="AF18" i="1" s="1"/>
  <c r="W17" i="1"/>
  <c r="Q17" i="1"/>
  <c r="J17" i="1"/>
  <c r="E17" i="1"/>
  <c r="Y17" i="1" s="1"/>
  <c r="Z17" i="1" s="1"/>
  <c r="AB17" i="1" s="1"/>
  <c r="AC17" i="1" s="1"/>
  <c r="AE17" i="1" s="1"/>
  <c r="AF17" i="1" s="1"/>
  <c r="W16" i="1"/>
  <c r="Q16" i="1"/>
  <c r="J16" i="1"/>
  <c r="E16" i="1"/>
  <c r="W15" i="1"/>
  <c r="Q15" i="1"/>
  <c r="J15" i="1"/>
  <c r="E15" i="1"/>
  <c r="Y15" i="1" s="1"/>
  <c r="W14" i="1"/>
  <c r="Q14" i="1"/>
  <c r="J14" i="1"/>
  <c r="E14" i="1"/>
  <c r="Y14" i="1" s="1"/>
  <c r="Z14" i="1" s="1"/>
  <c r="AB14" i="1" s="1"/>
  <c r="AC14" i="1" s="1"/>
  <c r="AE14" i="1" s="1"/>
  <c r="AF14" i="1" s="1"/>
  <c r="W5" i="1"/>
  <c r="Q5" i="1"/>
  <c r="J5" i="1"/>
  <c r="E5" i="1"/>
  <c r="Y5" i="1" s="1"/>
  <c r="Z5" i="1" s="1"/>
  <c r="AB5" i="1" s="1"/>
  <c r="AC5" i="1" s="1"/>
  <c r="AE5" i="1" s="1"/>
  <c r="AF5" i="1" s="1"/>
  <c r="W4" i="1"/>
  <c r="Q4" i="1"/>
  <c r="J4" i="1"/>
  <c r="E4" i="1"/>
  <c r="W13" i="1"/>
  <c r="Q13" i="1"/>
  <c r="J13" i="1"/>
  <c r="E13" i="1"/>
  <c r="W3" i="1"/>
  <c r="Q3" i="1"/>
  <c r="J3" i="1"/>
  <c r="E3" i="1"/>
  <c r="Y3" i="1" s="1"/>
  <c r="Z3" i="1" s="1"/>
  <c r="AB3" i="1" s="1"/>
  <c r="AC3" i="1" s="1"/>
  <c r="AF3" i="1" s="1"/>
  <c r="W2" i="1"/>
  <c r="Q2" i="1"/>
  <c r="J2" i="1"/>
  <c r="E2" i="1"/>
  <c r="Y2" i="1" s="1"/>
  <c r="Z2" i="1" s="1"/>
  <c r="AB2" i="1" s="1"/>
  <c r="AC2" i="1" s="1"/>
  <c r="AE2" i="1" s="1"/>
  <c r="AF2" i="1" s="1"/>
  <c r="W12" i="1"/>
  <c r="Q12" i="1"/>
  <c r="J12" i="1"/>
  <c r="E12" i="1"/>
  <c r="W11" i="1"/>
  <c r="Q11" i="1"/>
  <c r="J11" i="1"/>
  <c r="E11" i="1"/>
  <c r="Y11" i="1" s="1"/>
  <c r="W10" i="1"/>
  <c r="Q10" i="1"/>
  <c r="J10" i="1"/>
  <c r="E10" i="1"/>
  <c r="Y10" i="1" s="1"/>
  <c r="Z10" i="1" s="1"/>
  <c r="AB10" i="1" s="1"/>
  <c r="Z19" i="1" l="1"/>
  <c r="AB19" i="1" s="1"/>
  <c r="AC19" i="1" s="1"/>
  <c r="AE19" i="1" s="1"/>
  <c r="AF19" i="1" s="1"/>
  <c r="Y16" i="1"/>
  <c r="Z16" i="1" s="1"/>
  <c r="AB16" i="1" s="1"/>
  <c r="AC16" i="1" s="1"/>
  <c r="AE16" i="1" s="1"/>
  <c r="AF16" i="1" s="1"/>
  <c r="Y13" i="1"/>
  <c r="Z13" i="1" s="1"/>
  <c r="AB13" i="1" s="1"/>
  <c r="AC13" i="1" s="1"/>
  <c r="AE13" i="1" s="1"/>
  <c r="AF13" i="1" s="1"/>
  <c r="Z15" i="1"/>
  <c r="AB15" i="1" s="1"/>
  <c r="AC15" i="1" s="1"/>
  <c r="AE15" i="1" s="1"/>
  <c r="AF15" i="1" s="1"/>
  <c r="Z26" i="1"/>
  <c r="AB26" i="1" s="1"/>
  <c r="AC26" i="1" s="1"/>
  <c r="AE26" i="1" s="1"/>
  <c r="AF26" i="1" s="1"/>
  <c r="Y12" i="1"/>
  <c r="Z12" i="1" s="1"/>
  <c r="AB12" i="1" s="1"/>
  <c r="AC12" i="1" s="1"/>
  <c r="AE12" i="1" s="1"/>
  <c r="AF12" i="1" s="1"/>
  <c r="Y4" i="1"/>
  <c r="Z4" i="1" s="1"/>
  <c r="AB4" i="1" s="1"/>
  <c r="AC4" i="1" s="1"/>
  <c r="AE4" i="1" s="1"/>
  <c r="AF4" i="1" s="1"/>
  <c r="Z22" i="1"/>
  <c r="AB22" i="1" s="1"/>
  <c r="AC22" i="1" s="1"/>
  <c r="AE22" i="1" s="1"/>
  <c r="AF22" i="1" s="1"/>
  <c r="Z20" i="1"/>
  <c r="AB20" i="1" s="1"/>
  <c r="AC20" i="1" s="1"/>
  <c r="AE20" i="1" s="1"/>
  <c r="AF20" i="1" s="1"/>
  <c r="Z25" i="1"/>
  <c r="AB25" i="1" s="1"/>
  <c r="AC25" i="1" s="1"/>
  <c r="AE25" i="1" s="1"/>
  <c r="AF25" i="1" s="1"/>
  <c r="Z9" i="1"/>
  <c r="AB9" i="1" s="1"/>
  <c r="AC9" i="1" s="1"/>
  <c r="AE9" i="1" s="1"/>
  <c r="AF9" i="1" s="1"/>
  <c r="Z23" i="1"/>
  <c r="AB23" i="1" s="1"/>
  <c r="AC23" i="1" s="1"/>
  <c r="AE23" i="1" s="1"/>
  <c r="AF23" i="1" s="1"/>
  <c r="Z11" i="1"/>
  <c r="AB11" i="1" s="1"/>
  <c r="AC11" i="1" s="1"/>
  <c r="AE11" i="1" s="1"/>
  <c r="AF11" i="1" s="1"/>
  <c r="W27" i="6" l="1"/>
  <c r="Q27" i="6"/>
  <c r="J27" i="6"/>
  <c r="E27" i="6"/>
  <c r="W26" i="6"/>
  <c r="Q26" i="6"/>
  <c r="J26" i="6"/>
  <c r="E26" i="6"/>
  <c r="Y26" i="6" s="1"/>
  <c r="Z26" i="6" s="1"/>
  <c r="AB26" i="6" s="1"/>
  <c r="AC26" i="6" s="1"/>
  <c r="AE26" i="6" s="1"/>
  <c r="AF26" i="6" s="1"/>
  <c r="W25" i="6"/>
  <c r="Q25" i="6"/>
  <c r="J25" i="6"/>
  <c r="E25" i="6"/>
  <c r="Y25" i="6" s="1"/>
  <c r="Z25" i="6" s="1"/>
  <c r="AB25" i="6" s="1"/>
  <c r="AC25" i="6" s="1"/>
  <c r="AE25" i="6" s="1"/>
  <c r="AF25" i="6" s="1"/>
  <c r="W24" i="6"/>
  <c r="Q24" i="6"/>
  <c r="J24" i="6"/>
  <c r="E24" i="6"/>
  <c r="Y24" i="6" s="1"/>
  <c r="W23" i="6"/>
  <c r="Q23" i="6"/>
  <c r="J23" i="6"/>
  <c r="E23" i="6"/>
  <c r="Y23" i="6" s="1"/>
  <c r="W22" i="6"/>
  <c r="Q22" i="6"/>
  <c r="J22" i="6"/>
  <c r="E22" i="6"/>
  <c r="Y22" i="6" s="1"/>
  <c r="Z22" i="6" s="1"/>
  <c r="AB22" i="6" s="1"/>
  <c r="AC22" i="6" s="1"/>
  <c r="AE22" i="6" s="1"/>
  <c r="AF22" i="6" s="1"/>
  <c r="W21" i="6"/>
  <c r="Q21" i="6"/>
  <c r="J21" i="6"/>
  <c r="E21" i="6"/>
  <c r="Y21" i="6" s="1"/>
  <c r="Z21" i="6" s="1"/>
  <c r="AB21" i="6" s="1"/>
  <c r="AC21" i="6" s="1"/>
  <c r="AE21" i="6" s="1"/>
  <c r="AF21" i="6" s="1"/>
  <c r="W20" i="6"/>
  <c r="Q20" i="6"/>
  <c r="J20" i="6"/>
  <c r="E20" i="6"/>
  <c r="Y20" i="6" s="1"/>
  <c r="W19" i="6"/>
  <c r="Q19" i="6"/>
  <c r="J19" i="6"/>
  <c r="E19" i="6"/>
  <c r="Y19" i="6" s="1"/>
  <c r="W18" i="6"/>
  <c r="Q18" i="6"/>
  <c r="J18" i="6"/>
  <c r="E18" i="6"/>
  <c r="Y18" i="6" s="1"/>
  <c r="Z18" i="6" s="1"/>
  <c r="AB18" i="6" s="1"/>
  <c r="AC18" i="6" s="1"/>
  <c r="AE18" i="6" s="1"/>
  <c r="AF18" i="6" s="1"/>
  <c r="W17" i="6"/>
  <c r="Q17" i="6"/>
  <c r="J17" i="6"/>
  <c r="E17" i="6"/>
  <c r="Y17" i="6" s="1"/>
  <c r="Z17" i="6" s="1"/>
  <c r="AB17" i="6" s="1"/>
  <c r="AC17" i="6" s="1"/>
  <c r="AE17" i="6" s="1"/>
  <c r="AF17" i="6" s="1"/>
  <c r="W16" i="6"/>
  <c r="Q16" i="6"/>
  <c r="J16" i="6"/>
  <c r="E16" i="6"/>
  <c r="Y16" i="6" s="1"/>
  <c r="W15" i="6"/>
  <c r="Q15" i="6"/>
  <c r="J15" i="6"/>
  <c r="E15" i="6"/>
  <c r="Y15" i="6" s="1"/>
  <c r="W14" i="6"/>
  <c r="Q14" i="6"/>
  <c r="J14" i="6"/>
  <c r="E14" i="6"/>
  <c r="Y14" i="6" s="1"/>
  <c r="Z14" i="6" s="1"/>
  <c r="AB14" i="6" s="1"/>
  <c r="AC14" i="6" s="1"/>
  <c r="AE14" i="6" s="1"/>
  <c r="AF14" i="6" s="1"/>
  <c r="W13" i="6"/>
  <c r="Q13" i="6"/>
  <c r="J13" i="6"/>
  <c r="E13" i="6"/>
  <c r="Y13" i="6" s="1"/>
  <c r="Z13" i="6" s="1"/>
  <c r="AB13" i="6" s="1"/>
  <c r="AC13" i="6" s="1"/>
  <c r="AE13" i="6" s="1"/>
  <c r="AF13" i="6" s="1"/>
  <c r="W12" i="6"/>
  <c r="Q12" i="6"/>
  <c r="J12" i="6"/>
  <c r="E12" i="6"/>
  <c r="Y12" i="6" s="1"/>
  <c r="W11" i="6"/>
  <c r="Q11" i="6"/>
  <c r="J11" i="6"/>
  <c r="E11" i="6"/>
  <c r="Y11" i="6" s="1"/>
  <c r="W10" i="6"/>
  <c r="Q10" i="6"/>
  <c r="J10" i="6"/>
  <c r="E10" i="6"/>
  <c r="Y10" i="6" s="1"/>
  <c r="Z10" i="6" s="1"/>
  <c r="AB10" i="6" s="1"/>
  <c r="AC10" i="6" s="1"/>
  <c r="AE10" i="6" s="1"/>
  <c r="AF10" i="6" s="1"/>
  <c r="W9" i="6"/>
  <c r="Q9" i="6"/>
  <c r="J9" i="6"/>
  <c r="E9" i="6"/>
  <c r="Y9" i="6" s="1"/>
  <c r="Z9" i="6" s="1"/>
  <c r="AB9" i="6" s="1"/>
  <c r="AC9" i="6" s="1"/>
  <c r="AE9" i="6" s="1"/>
  <c r="AF9" i="6" s="1"/>
  <c r="W8" i="6"/>
  <c r="Q8" i="6"/>
  <c r="J8" i="6"/>
  <c r="E8" i="6"/>
  <c r="Y8" i="6" s="1"/>
  <c r="W7" i="6"/>
  <c r="Q7" i="6"/>
  <c r="J7" i="6"/>
  <c r="E7" i="6"/>
  <c r="Y7" i="6" s="1"/>
  <c r="W6" i="6"/>
  <c r="Q6" i="6"/>
  <c r="J6" i="6"/>
  <c r="E6" i="6"/>
  <c r="Y6" i="6" s="1"/>
  <c r="Z6" i="6" s="1"/>
  <c r="AB6" i="6" s="1"/>
  <c r="AC6" i="6" s="1"/>
  <c r="AF6" i="6" s="1"/>
  <c r="W5" i="6"/>
  <c r="Q5" i="6"/>
  <c r="J5" i="6"/>
  <c r="E5" i="6"/>
  <c r="Y5" i="6" s="1"/>
  <c r="Z5" i="6" s="1"/>
  <c r="AB5" i="6" s="1"/>
  <c r="AC5" i="6" s="1"/>
  <c r="AE5" i="6" s="1"/>
  <c r="AF5" i="6" s="1"/>
  <c r="W4" i="6"/>
  <c r="Q4" i="6"/>
  <c r="J4" i="6"/>
  <c r="E4" i="6"/>
  <c r="Y4" i="6" s="1"/>
  <c r="W3" i="6"/>
  <c r="Q3" i="6"/>
  <c r="J3" i="6"/>
  <c r="E3" i="6"/>
  <c r="Y3" i="6" s="1"/>
  <c r="W2" i="6"/>
  <c r="Q2" i="6"/>
  <c r="J2" i="6"/>
  <c r="E2" i="6"/>
  <c r="Y2" i="6" s="1"/>
  <c r="Z2" i="6" s="1"/>
  <c r="AB2" i="6" s="1"/>
  <c r="W27" i="3"/>
  <c r="Q27" i="3"/>
  <c r="J27" i="3"/>
  <c r="E27" i="3"/>
  <c r="Y27" i="3" s="1"/>
  <c r="Z27" i="3" s="1"/>
  <c r="AB27" i="3" s="1"/>
  <c r="AC27" i="3" s="1"/>
  <c r="AE27" i="3" s="1"/>
  <c r="AF27" i="3" s="1"/>
  <c r="W26" i="3"/>
  <c r="Q26" i="3"/>
  <c r="J26" i="3"/>
  <c r="E26" i="3"/>
  <c r="Y26" i="3" s="1"/>
  <c r="W25" i="3"/>
  <c r="Q25" i="3"/>
  <c r="J25" i="3"/>
  <c r="E25" i="3"/>
  <c r="Y25" i="3" s="1"/>
  <c r="W24" i="3"/>
  <c r="Q24" i="3"/>
  <c r="J24" i="3"/>
  <c r="E24" i="3"/>
  <c r="Y24" i="3" s="1"/>
  <c r="W23" i="3"/>
  <c r="Q23" i="3"/>
  <c r="J23" i="3"/>
  <c r="E23" i="3"/>
  <c r="Y23" i="3" s="1"/>
  <c r="W22" i="3"/>
  <c r="Q22" i="3"/>
  <c r="J22" i="3"/>
  <c r="E22" i="3"/>
  <c r="Y22" i="3" s="1"/>
  <c r="Z22" i="3" s="1"/>
  <c r="AB22" i="3" s="1"/>
  <c r="AC22" i="3" s="1"/>
  <c r="AE22" i="3" s="1"/>
  <c r="AF22" i="3" s="1"/>
  <c r="W21" i="3"/>
  <c r="Q21" i="3"/>
  <c r="J21" i="3"/>
  <c r="E21" i="3"/>
  <c r="Y21" i="3" s="1"/>
  <c r="Z21" i="3" s="1"/>
  <c r="AB21" i="3" s="1"/>
  <c r="AC21" i="3" s="1"/>
  <c r="AE21" i="3" s="1"/>
  <c r="AF21" i="3" s="1"/>
  <c r="W20" i="3"/>
  <c r="Q20" i="3"/>
  <c r="J20" i="3"/>
  <c r="E20" i="3"/>
  <c r="Y20" i="3" s="1"/>
  <c r="W19" i="3"/>
  <c r="Q19" i="3"/>
  <c r="J19" i="3"/>
  <c r="E19" i="3"/>
  <c r="W18" i="3"/>
  <c r="Q18" i="3"/>
  <c r="J18" i="3"/>
  <c r="E18" i="3"/>
  <c r="Y18" i="3" s="1"/>
  <c r="W17" i="3"/>
  <c r="Q17" i="3"/>
  <c r="J17" i="3"/>
  <c r="E17" i="3"/>
  <c r="Y17" i="3" s="1"/>
  <c r="W16" i="3"/>
  <c r="Q16" i="3"/>
  <c r="J16" i="3"/>
  <c r="E16" i="3"/>
  <c r="Y16" i="3" s="1"/>
  <c r="W15" i="3"/>
  <c r="Q15" i="3"/>
  <c r="J15" i="3"/>
  <c r="E15" i="3"/>
  <c r="Y15" i="3" s="1"/>
  <c r="W14" i="3"/>
  <c r="Q14" i="3"/>
  <c r="J14" i="3"/>
  <c r="E14" i="3"/>
  <c r="Y14" i="3" s="1"/>
  <c r="W13" i="3"/>
  <c r="Q13" i="3"/>
  <c r="J13" i="3"/>
  <c r="E13" i="3"/>
  <c r="Y13" i="3" s="1"/>
  <c r="Z13" i="3" s="1"/>
  <c r="AB13" i="3" s="1"/>
  <c r="AC13" i="3" s="1"/>
  <c r="AE13" i="3" s="1"/>
  <c r="AF13" i="3" s="1"/>
  <c r="W12" i="3"/>
  <c r="Q12" i="3"/>
  <c r="J12" i="3"/>
  <c r="E12" i="3"/>
  <c r="Y12" i="3" s="1"/>
  <c r="W11" i="3"/>
  <c r="Q11" i="3"/>
  <c r="J11" i="3"/>
  <c r="E11" i="3"/>
  <c r="Y11" i="3" s="1"/>
  <c r="W10" i="3"/>
  <c r="Q10" i="3"/>
  <c r="J10" i="3"/>
  <c r="E10" i="3"/>
  <c r="Y10" i="3" s="1"/>
  <c r="W9" i="3"/>
  <c r="Q9" i="3"/>
  <c r="J9" i="3"/>
  <c r="E9" i="3"/>
  <c r="Y9" i="3" s="1"/>
  <c r="W8" i="3"/>
  <c r="Q8" i="3"/>
  <c r="J8" i="3"/>
  <c r="E8" i="3"/>
  <c r="Y8" i="3" s="1"/>
  <c r="W7" i="3"/>
  <c r="Q7" i="3"/>
  <c r="J7" i="3"/>
  <c r="E7" i="3"/>
  <c r="Y7" i="3" s="1"/>
  <c r="W6" i="3"/>
  <c r="Q6" i="3"/>
  <c r="J6" i="3"/>
  <c r="E6" i="3"/>
  <c r="Y6" i="3" s="1"/>
  <c r="W5" i="3"/>
  <c r="Q5" i="3"/>
  <c r="J5" i="3"/>
  <c r="E5" i="3"/>
  <c r="Y5" i="3" s="1"/>
  <c r="Z5" i="3" s="1"/>
  <c r="AB5" i="3" s="1"/>
  <c r="AC5" i="3" s="1"/>
  <c r="AE5" i="3" s="1"/>
  <c r="AF5" i="3" s="1"/>
  <c r="W4" i="3"/>
  <c r="Q4" i="3"/>
  <c r="J4" i="3"/>
  <c r="E4" i="3"/>
  <c r="Y4" i="3" s="1"/>
  <c r="W3" i="3"/>
  <c r="Q3" i="3"/>
  <c r="J3" i="3"/>
  <c r="E3" i="3"/>
  <c r="W2" i="3"/>
  <c r="Q2" i="3"/>
  <c r="J2" i="3"/>
  <c r="E2" i="3"/>
  <c r="Y2" i="3" s="1"/>
  <c r="Z2" i="3" s="1"/>
  <c r="AB2" i="3" s="1"/>
  <c r="Z6" i="3" l="1"/>
  <c r="AB6" i="3" s="1"/>
  <c r="AC6" i="3" s="1"/>
  <c r="AF6" i="3" s="1"/>
  <c r="Z10" i="3"/>
  <c r="AB10" i="3" s="1"/>
  <c r="AC10" i="3" s="1"/>
  <c r="AE10" i="3" s="1"/>
  <c r="AF10" i="3" s="1"/>
  <c r="Y19" i="3"/>
  <c r="Z19" i="3" s="1"/>
  <c r="AB19" i="3" s="1"/>
  <c r="AC19" i="3" s="1"/>
  <c r="AE19" i="3" s="1"/>
  <c r="AF19" i="3" s="1"/>
  <c r="Y3" i="3"/>
  <c r="Z3" i="3" s="1"/>
  <c r="AB3" i="3" s="1"/>
  <c r="Z7" i="6"/>
  <c r="AB7" i="6" s="1"/>
  <c r="AC7" i="6" s="1"/>
  <c r="AE7" i="6" s="1"/>
  <c r="AF7" i="6" s="1"/>
  <c r="Z19" i="6"/>
  <c r="AB19" i="6" s="1"/>
  <c r="AC19" i="6" s="1"/>
  <c r="AE19" i="6" s="1"/>
  <c r="AF19" i="6" s="1"/>
  <c r="Z4" i="6"/>
  <c r="AB4" i="6" s="1"/>
  <c r="AC4" i="6" s="1"/>
  <c r="AE4" i="6" s="1"/>
  <c r="AF4" i="6" s="1"/>
  <c r="Z23" i="6"/>
  <c r="AB23" i="6" s="1"/>
  <c r="AC23" i="6" s="1"/>
  <c r="AE23" i="6" s="1"/>
  <c r="AF23" i="6" s="1"/>
  <c r="Z16" i="6"/>
  <c r="AB16" i="6" s="1"/>
  <c r="AC16" i="6" s="1"/>
  <c r="AE16" i="6" s="1"/>
  <c r="AF16" i="6" s="1"/>
  <c r="Z3" i="6"/>
  <c r="AB3" i="6" s="1"/>
  <c r="AC3" i="6" s="1"/>
  <c r="AE3" i="6" s="1"/>
  <c r="AF3" i="6" s="1"/>
  <c r="Z24" i="6"/>
  <c r="AB24" i="6" s="1"/>
  <c r="AC24" i="6" s="1"/>
  <c r="AE24" i="6" s="1"/>
  <c r="AF24" i="6" s="1"/>
  <c r="Z20" i="6"/>
  <c r="AB20" i="6" s="1"/>
  <c r="AC20" i="6" s="1"/>
  <c r="AE20" i="6" s="1"/>
  <c r="AF20" i="6" s="1"/>
  <c r="Y27" i="6"/>
  <c r="Z27" i="6" s="1"/>
  <c r="AB27" i="6" s="1"/>
  <c r="AC27" i="6" s="1"/>
  <c r="AE27" i="6" s="1"/>
  <c r="AF27" i="6" s="1"/>
  <c r="Z14" i="3"/>
  <c r="AB14" i="3" s="1"/>
  <c r="AC14" i="3" s="1"/>
  <c r="AE14" i="3" s="1"/>
  <c r="AF14" i="3" s="1"/>
  <c r="Z18" i="3"/>
  <c r="AB18" i="3" s="1"/>
  <c r="AC18" i="3" s="1"/>
  <c r="AE18" i="3" s="1"/>
  <c r="AF18" i="3" s="1"/>
  <c r="Z11" i="3"/>
  <c r="AB11" i="3" s="1"/>
  <c r="AC11" i="3" s="1"/>
  <c r="AE11" i="3" s="1"/>
  <c r="AF11" i="3" s="1"/>
  <c r="Z15" i="6"/>
  <c r="AB15" i="6" s="1"/>
  <c r="AC15" i="6" s="1"/>
  <c r="AE15" i="6" s="1"/>
  <c r="AF15" i="6" s="1"/>
  <c r="Z12" i="6"/>
  <c r="AB12" i="6" s="1"/>
  <c r="AC12" i="6" s="1"/>
  <c r="AE12" i="6" s="1"/>
  <c r="AF12" i="6" s="1"/>
  <c r="Z11" i="6"/>
  <c r="AB11" i="6" s="1"/>
  <c r="AC11" i="6" s="1"/>
  <c r="AE11" i="6" s="1"/>
  <c r="AF11" i="6" s="1"/>
  <c r="Z8" i="6"/>
  <c r="AB8" i="6" s="1"/>
  <c r="AC8" i="6" s="1"/>
  <c r="AE8" i="6" s="1"/>
  <c r="AF8" i="6" s="1"/>
  <c r="Z7" i="3"/>
  <c r="AB7" i="3" s="1"/>
  <c r="AC7" i="3" s="1"/>
  <c r="AE7" i="3" s="1"/>
  <c r="AF7" i="3" s="1"/>
  <c r="Z4" i="3"/>
  <c r="AB4" i="3" s="1"/>
  <c r="AC4" i="3" s="1"/>
  <c r="AE4" i="3" s="1"/>
  <c r="AF4" i="3" s="1"/>
  <c r="Z23" i="3"/>
  <c r="AB23" i="3" s="1"/>
  <c r="AC23" i="3" s="1"/>
  <c r="AE23" i="3" s="1"/>
  <c r="AF23" i="3" s="1"/>
  <c r="Z16" i="3"/>
  <c r="AB16" i="3" s="1"/>
  <c r="AC16" i="3" s="1"/>
  <c r="AE16" i="3" s="1"/>
  <c r="AF16" i="3" s="1"/>
  <c r="Z20" i="3"/>
  <c r="AB20" i="3" s="1"/>
  <c r="AC20" i="3" s="1"/>
  <c r="AE20" i="3" s="1"/>
  <c r="AF20" i="3" s="1"/>
  <c r="Z24" i="3"/>
  <c r="AB24" i="3" s="1"/>
  <c r="AC24" i="3" s="1"/>
  <c r="AE24" i="3" s="1"/>
  <c r="AF24" i="3" s="1"/>
  <c r="Z9" i="3"/>
  <c r="AB9" i="3" s="1"/>
  <c r="Z25" i="3"/>
  <c r="AB25" i="3" s="1"/>
  <c r="AC25" i="3" s="1"/>
  <c r="AE25" i="3" s="1"/>
  <c r="AF25" i="3" s="1"/>
  <c r="Z8" i="3"/>
  <c r="AB8" i="3" s="1"/>
  <c r="AC8" i="3" s="1"/>
  <c r="AE8" i="3" s="1"/>
  <c r="AF8" i="3" s="1"/>
  <c r="Z15" i="3"/>
  <c r="AB15" i="3" s="1"/>
  <c r="AC15" i="3" s="1"/>
  <c r="AE15" i="3" s="1"/>
  <c r="AF15" i="3" s="1"/>
  <c r="Z26" i="3"/>
  <c r="AB26" i="3" s="1"/>
  <c r="Z17" i="3"/>
  <c r="AB17" i="3" s="1"/>
  <c r="AC17" i="3" s="1"/>
  <c r="AE17" i="3" s="1"/>
  <c r="AF17" i="3" s="1"/>
  <c r="Z12" i="3"/>
  <c r="AB12" i="3" s="1"/>
  <c r="AC12" i="3" s="1"/>
  <c r="AE12" i="3" s="1"/>
  <c r="AF12" i="3" s="1"/>
  <c r="W27" i="2" l="1"/>
  <c r="Q27" i="2"/>
  <c r="W26" i="2"/>
  <c r="Q26" i="2"/>
  <c r="W25" i="2"/>
  <c r="Q25" i="2"/>
  <c r="W24" i="2"/>
  <c r="Q24" i="2"/>
  <c r="W23" i="2"/>
  <c r="Q23" i="2"/>
  <c r="W22" i="2"/>
  <c r="Q22" i="2"/>
  <c r="W21" i="2"/>
  <c r="Q21" i="2"/>
  <c r="W20" i="2"/>
  <c r="Q20" i="2"/>
  <c r="W19" i="2"/>
  <c r="Q19" i="2"/>
  <c r="W18" i="2"/>
  <c r="Q18" i="2"/>
  <c r="W17" i="2"/>
  <c r="Q17" i="2"/>
  <c r="W16" i="2"/>
  <c r="Q16" i="2"/>
  <c r="W15" i="2"/>
  <c r="Q15" i="2"/>
  <c r="W14" i="2"/>
  <c r="Q14" i="2"/>
  <c r="W13" i="2"/>
  <c r="Q13" i="2"/>
  <c r="W12" i="2"/>
  <c r="Q12" i="2"/>
  <c r="W11" i="2"/>
  <c r="Q11" i="2"/>
  <c r="W10" i="2"/>
  <c r="Q10" i="2"/>
  <c r="W9" i="2"/>
  <c r="Q9" i="2"/>
  <c r="W8" i="2"/>
  <c r="Q8" i="2"/>
  <c r="W7" i="2"/>
  <c r="Q7" i="2"/>
  <c r="W6" i="2"/>
  <c r="Q6" i="2"/>
  <c r="W5" i="2"/>
  <c r="Q5" i="2"/>
  <c r="W4" i="2"/>
  <c r="Q4" i="2"/>
  <c r="W3" i="2"/>
  <c r="Q3" i="2"/>
  <c r="W2" i="2"/>
  <c r="Q2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J6" i="2"/>
  <c r="J5" i="2"/>
  <c r="J4" i="2"/>
  <c r="J3" i="2"/>
  <c r="J2" i="2"/>
  <c r="E27" i="2"/>
  <c r="Y27" i="2" s="1"/>
  <c r="Z27" i="2" s="1"/>
  <c r="AB27" i="2" s="1"/>
  <c r="AC27" i="2" s="1"/>
  <c r="AE27" i="2" s="1"/>
  <c r="AF27" i="2" s="1"/>
  <c r="E26" i="2"/>
  <c r="Y26" i="2" s="1"/>
  <c r="Z26" i="2" s="1"/>
  <c r="AB26" i="2" s="1"/>
  <c r="AC26" i="2" s="1"/>
  <c r="AE26" i="2" s="1"/>
  <c r="AF26" i="2" s="1"/>
  <c r="E25" i="2"/>
  <c r="Y25" i="2" s="1"/>
  <c r="Z25" i="2" s="1"/>
  <c r="AB25" i="2" s="1"/>
  <c r="AC25" i="2" s="1"/>
  <c r="AE25" i="2" s="1"/>
  <c r="AF25" i="2" s="1"/>
  <c r="E24" i="2"/>
  <c r="Y24" i="2" s="1"/>
  <c r="Z24" i="2" s="1"/>
  <c r="AB24" i="2" s="1"/>
  <c r="AC24" i="2" s="1"/>
  <c r="AE24" i="2" s="1"/>
  <c r="AF24" i="2" s="1"/>
  <c r="E23" i="2"/>
  <c r="Y23" i="2" s="1"/>
  <c r="Z23" i="2" s="1"/>
  <c r="AB23" i="2" s="1"/>
  <c r="AC23" i="2" s="1"/>
  <c r="AE23" i="2" s="1"/>
  <c r="AF23" i="2" s="1"/>
  <c r="E22" i="2"/>
  <c r="Y22" i="2" s="1"/>
  <c r="Z22" i="2" s="1"/>
  <c r="AB22" i="2" s="1"/>
  <c r="AC22" i="2" s="1"/>
  <c r="AE22" i="2" s="1"/>
  <c r="AF22" i="2" s="1"/>
  <c r="E21" i="2"/>
  <c r="Y21" i="2" s="1"/>
  <c r="Z21" i="2" s="1"/>
  <c r="AB21" i="2" s="1"/>
  <c r="AC21" i="2" s="1"/>
  <c r="AE21" i="2" s="1"/>
  <c r="AF21" i="2" s="1"/>
  <c r="E20" i="2"/>
  <c r="Y20" i="2" s="1"/>
  <c r="Z20" i="2" s="1"/>
  <c r="AB20" i="2" s="1"/>
  <c r="AC20" i="2" s="1"/>
  <c r="AE20" i="2" s="1"/>
  <c r="AF20" i="2" s="1"/>
  <c r="E19" i="2"/>
  <c r="Y19" i="2" s="1"/>
  <c r="Z19" i="2" s="1"/>
  <c r="AB19" i="2" s="1"/>
  <c r="AC19" i="2" s="1"/>
  <c r="AE19" i="2" s="1"/>
  <c r="AF19" i="2" s="1"/>
  <c r="E18" i="2"/>
  <c r="Y18" i="2" s="1"/>
  <c r="Z18" i="2" s="1"/>
  <c r="AB18" i="2" s="1"/>
  <c r="AC18" i="2" s="1"/>
  <c r="AE18" i="2" s="1"/>
  <c r="AF18" i="2" s="1"/>
  <c r="E17" i="2"/>
  <c r="Y17" i="2" s="1"/>
  <c r="Z17" i="2" s="1"/>
  <c r="AB17" i="2" s="1"/>
  <c r="AC17" i="2" s="1"/>
  <c r="AE17" i="2" s="1"/>
  <c r="AF17" i="2" s="1"/>
  <c r="E16" i="2"/>
  <c r="Y16" i="2" s="1"/>
  <c r="Z16" i="2" s="1"/>
  <c r="AB16" i="2" s="1"/>
  <c r="E15" i="2"/>
  <c r="Y15" i="2" s="1"/>
  <c r="Z15" i="2" s="1"/>
  <c r="AB15" i="2" s="1"/>
  <c r="AC15" i="2" s="1"/>
  <c r="AE15" i="2" s="1"/>
  <c r="AF15" i="2" s="1"/>
  <c r="E14" i="2"/>
  <c r="Y14" i="2" s="1"/>
  <c r="Z14" i="2" s="1"/>
  <c r="AB14" i="2" s="1"/>
  <c r="AC14" i="2" s="1"/>
  <c r="AE14" i="2" s="1"/>
  <c r="AF14" i="2" s="1"/>
  <c r="E13" i="2"/>
  <c r="Y13" i="2" s="1"/>
  <c r="Z13" i="2" s="1"/>
  <c r="AB13" i="2" s="1"/>
  <c r="AC13" i="2" s="1"/>
  <c r="AE13" i="2" s="1"/>
  <c r="AF13" i="2" s="1"/>
  <c r="E12" i="2"/>
  <c r="Y12" i="2" s="1"/>
  <c r="Z12" i="2" s="1"/>
  <c r="AB12" i="2" s="1"/>
  <c r="AC12" i="2" s="1"/>
  <c r="AE12" i="2" s="1"/>
  <c r="AF12" i="2" s="1"/>
  <c r="E11" i="2"/>
  <c r="Y11" i="2" s="1"/>
  <c r="Z11" i="2" s="1"/>
  <c r="AB11" i="2" s="1"/>
  <c r="AC11" i="2" s="1"/>
  <c r="AE11" i="2" s="1"/>
  <c r="AF11" i="2" s="1"/>
  <c r="E10" i="2"/>
  <c r="Y10" i="2" s="1"/>
  <c r="Z10" i="2" s="1"/>
  <c r="AB10" i="2" s="1"/>
  <c r="AC10" i="2" s="1"/>
  <c r="AE10" i="2" s="1"/>
  <c r="AF10" i="2" s="1"/>
  <c r="E9" i="2"/>
  <c r="Y9" i="2" s="1"/>
  <c r="Z9" i="2" s="1"/>
  <c r="AB9" i="2" s="1"/>
  <c r="AC9" i="2" s="1"/>
  <c r="AE9" i="2" s="1"/>
  <c r="AF9" i="2" s="1"/>
  <c r="E8" i="2"/>
  <c r="Y8" i="2" s="1"/>
  <c r="Z8" i="2" s="1"/>
  <c r="AB8" i="2" s="1"/>
  <c r="AC8" i="2" s="1"/>
  <c r="AE8" i="2" s="1"/>
  <c r="AF8" i="2" s="1"/>
  <c r="E7" i="2"/>
  <c r="Y7" i="2" s="1"/>
  <c r="Z7" i="2" s="1"/>
  <c r="AB7" i="2" s="1"/>
  <c r="AC7" i="2" s="1"/>
  <c r="AE7" i="2" s="1"/>
  <c r="AF7" i="2" s="1"/>
  <c r="E6" i="2"/>
  <c r="Y6" i="2" s="1"/>
  <c r="Z6" i="2" s="1"/>
  <c r="AB6" i="2" s="1"/>
  <c r="AC6" i="2" s="1"/>
  <c r="AF6" i="2" s="1"/>
  <c r="E5" i="2"/>
  <c r="Y5" i="2" s="1"/>
  <c r="Z5" i="2" s="1"/>
  <c r="AB5" i="2" s="1"/>
  <c r="AC5" i="2" s="1"/>
  <c r="AE5" i="2" s="1"/>
  <c r="AF5" i="2" s="1"/>
  <c r="E4" i="2"/>
  <c r="Y4" i="2" s="1"/>
  <c r="Z4" i="2" s="1"/>
  <c r="AB4" i="2" s="1"/>
  <c r="AC4" i="2" s="1"/>
  <c r="AE4" i="2" s="1"/>
  <c r="AF4" i="2" s="1"/>
  <c r="E3" i="2"/>
  <c r="Y3" i="2" s="1"/>
  <c r="Z3" i="2" s="1"/>
  <c r="AB3" i="2" s="1"/>
  <c r="AC3" i="2" s="1"/>
  <c r="AE3" i="2" s="1"/>
  <c r="AF3" i="2" s="1"/>
  <c r="E2" i="2"/>
  <c r="Y2" i="2" s="1"/>
  <c r="Z2" i="2" s="1"/>
  <c r="AC2" i="6" l="1"/>
  <c r="AE2" i="6" s="1"/>
  <c r="AC2" i="3"/>
  <c r="AE2" i="3" s="1"/>
  <c r="AB2" i="2"/>
  <c r="AC2" i="2" s="1"/>
  <c r="AE2" i="2" s="1"/>
  <c r="AF2" i="6" l="1"/>
  <c r="AF2" i="3"/>
  <c r="AF2" i="2"/>
  <c r="AC10" i="1"/>
  <c r="AE10" i="1" s="1"/>
  <c r="AF10" i="1" l="1"/>
</calcChain>
</file>

<file path=xl/sharedStrings.xml><?xml version="1.0" encoding="utf-8"?>
<sst xmlns="http://schemas.openxmlformats.org/spreadsheetml/2006/main" count="256" uniqueCount="56">
  <si>
    <t>LP</t>
  </si>
  <si>
    <t>NAZWA GMINY</t>
  </si>
  <si>
    <t>Udział ter z zagr. pow. 0,2% w gminie [%]</t>
  </si>
  <si>
    <t>Zagrożenie powodzią [1- &lt;0,1%; 2- &lt;1%; 3- &lt;2%; 4- &gt;2%]</t>
  </si>
  <si>
    <t>WSKAŹNIK DO OCENY WRAŻLIWOŚCI 1 - POWODZIE</t>
  </si>
  <si>
    <t>Udzial terenów ze zw. wód gr. 0-1m [%]</t>
  </si>
  <si>
    <t>Klasa</t>
  </si>
  <si>
    <t>Udział terenów płaskich (&lt;0,5%) [%]</t>
  </si>
  <si>
    <t>Ocena</t>
  </si>
  <si>
    <t>WSKAŹNIK DO OCENY WRAŻLIWOŚCI 2 - PODTOPIENIA</t>
  </si>
  <si>
    <t>pokrycie wodami powierzchni gm [%]</t>
  </si>
  <si>
    <t>długość cieków [km]</t>
  </si>
  <si>
    <t>Gęstość sieci hydrograf. [km/km2]</t>
  </si>
  <si>
    <t>WSKAŹNIK DO OCENY WRAŻLIWOŚCI 3 - SIEĆ HYDROGRAF.</t>
  </si>
  <si>
    <t>Udział obszarów retencji rów (parowanie &lt;200mm) [%]</t>
  </si>
  <si>
    <t>Udział uż.ziel. w pow.gm. [%]</t>
  </si>
  <si>
    <t>WSKAŹNIK DO OCENY WRAŻLIWOŚCI 4 - RETENCJA</t>
  </si>
  <si>
    <t>WRAŻLIWOŚĆ</t>
  </si>
  <si>
    <t>OCENA WRAŻLIWOŚCI</t>
  </si>
  <si>
    <t>OCENA EKSPOZYCJI NA ZAGROŻENIE</t>
  </si>
  <si>
    <t>WPŁYW ZAGROŻENIA</t>
  </si>
  <si>
    <t>OCENA WPŁYWU ZAGROŻENIA</t>
  </si>
  <si>
    <t>OCENA POTENCJAŁU ADAPTACYJNEGO SEKTORA</t>
  </si>
  <si>
    <t>PODATNOŚĆ NA ZAGROŻENIE</t>
  </si>
  <si>
    <t>OCENA PODATNOŚCI NA ZAGROŻENIE</t>
  </si>
  <si>
    <t>OCENA KONSEKWNCJI WYSTĄPIENIA ZAGROŻENIA</t>
  </si>
  <si>
    <t>OCENA PRAWDOPODOBIEŃSTWA WYSTĄPIENIA ZAGROŻENIA</t>
  </si>
  <si>
    <t>RYZYKO WPŁYWU ZAGROŻENIA</t>
  </si>
  <si>
    <t>OCENA RYZYKA WPŁYWU ZAGROŻENIA</t>
  </si>
  <si>
    <t>Lwówek Śląski</t>
  </si>
  <si>
    <t>Wojcieszów</t>
  </si>
  <si>
    <t>Złotoryja - gmina miejska</t>
  </si>
  <si>
    <t>Świeradów-Zdrój</t>
  </si>
  <si>
    <t>Podgórzyn</t>
  </si>
  <si>
    <t>brak</t>
  </si>
  <si>
    <t>Bolków</t>
  </si>
  <si>
    <t>Szklarska Poręba</t>
  </si>
  <si>
    <t>Karpacz</t>
  </si>
  <si>
    <t>Lubomierz</t>
  </si>
  <si>
    <t>Pielgrzymka</t>
  </si>
  <si>
    <t>Świerzawa</t>
  </si>
  <si>
    <t>Złotoryja - gmina wiejska</t>
  </si>
  <si>
    <t>Piechowice</t>
  </si>
  <si>
    <t>Jeżów Sudecki</t>
  </si>
  <si>
    <t>Olszyna</t>
  </si>
  <si>
    <t>Mirsk</t>
  </si>
  <si>
    <t>Leśna</t>
  </si>
  <si>
    <t>Gryfów Śląski</t>
  </si>
  <si>
    <t>Zagrodno</t>
  </si>
  <si>
    <t>Janowice Wielkie</t>
  </si>
  <si>
    <t>Stara Kamienica</t>
  </si>
  <si>
    <t>Jelenia Góra</t>
  </si>
  <si>
    <t>Mysłakowice</t>
  </si>
  <si>
    <t>Wleń</t>
  </si>
  <si>
    <t>Kowary</t>
  </si>
  <si>
    <t>Marciszów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</si>
</sst>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0"/>
      <name val="Arial"/>
      <family val="2"/>
      <charset val="238"/>
    </font>
    <font>
      <sz val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medium">
        <color theme="2" tint="-0.499984740745262"/>
      </left>
      <right style="thin">
        <color theme="2" tint="-0.499984740745262"/>
      </right>
      <top style="medium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medium">
        <color theme="2" tint="-0.499984740745262"/>
      </right>
      <top style="medium">
        <color theme="2" tint="-0.499984740745262"/>
      </top>
      <bottom style="thin">
        <color theme="2" tint="-0.499984740745262"/>
      </bottom>
      <diagonal/>
    </border>
    <border>
      <left style="medium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medium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medium">
        <color theme="2" tint="-0.499984740745262"/>
      </left>
      <right style="thin">
        <color theme="2" tint="-0.499984740745262"/>
      </right>
      <top style="thin">
        <color theme="2" tint="-0.499984740745262"/>
      </top>
      <bottom style="medium">
        <color theme="2" tint="-0.499984740745262"/>
      </bottom>
      <diagonal/>
    </border>
    <border>
      <left style="thin">
        <color theme="2" tint="-0.499984740745262"/>
      </left>
      <right style="medium">
        <color theme="2" tint="-0.499984740745262"/>
      </right>
      <top style="thin">
        <color theme="2" tint="-0.499984740745262"/>
      </top>
      <bottom style="medium">
        <color theme="2" tint="-0.499984740745262"/>
      </bottom>
      <diagonal/>
    </border>
    <border>
      <left/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medium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medium">
        <color theme="2" tint="-0.499984740745262"/>
      </bottom>
      <diagonal/>
    </border>
    <border>
      <left/>
      <right/>
      <top style="thin">
        <color theme="2" tint="-0.499984740745262"/>
      </top>
      <bottom style="thin">
        <color theme="2" tint="-0.499984740745262"/>
      </bottom>
      <diagonal/>
    </border>
    <border>
      <left style="medium">
        <color theme="2" tint="-0.499984740745262"/>
      </left>
      <right style="medium">
        <color theme="2" tint="-0.499984740745262"/>
      </right>
      <top style="medium">
        <color theme="2" tint="-0.499984740745262"/>
      </top>
      <bottom style="thin">
        <color theme="2" tint="-0.499984740745262"/>
      </bottom>
      <diagonal/>
    </border>
    <border>
      <left style="medium">
        <color theme="2" tint="-0.499984740745262"/>
      </left>
      <right style="medium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medium">
        <color theme="2" tint="-0.499984740745262"/>
      </left>
      <right style="medium">
        <color theme="2" tint="-0.499984740745262"/>
      </right>
      <top style="thin">
        <color theme="2" tint="-0.499984740745262"/>
      </top>
      <bottom style="medium">
        <color theme="2" tint="-0.499984740745262"/>
      </bottom>
      <diagonal/>
    </border>
    <border>
      <left style="thin">
        <color theme="2" tint="-0.499984740745262"/>
      </left>
      <right/>
      <top style="thin">
        <color theme="2" tint="-0.499984740745262"/>
      </top>
      <bottom style="thin">
        <color theme="2" tint="-0.499984740745262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2" fontId="3" fillId="0" borderId="6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0" fontId="8" fillId="5" borderId="13" xfId="0" applyFont="1" applyFill="1" applyBorder="1" applyAlignment="1">
      <alignment horizontal="center" vertical="center" wrapText="1"/>
    </xf>
    <xf numFmtId="0" fontId="8" fillId="5" borderId="14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164" fontId="3" fillId="0" borderId="11" xfId="0" applyNumberFormat="1" applyFont="1" applyBorder="1" applyAlignment="1">
      <alignment horizontal="center" vertical="center"/>
    </xf>
    <xf numFmtId="0" fontId="8" fillId="4" borderId="14" xfId="0" applyFont="1" applyFill="1" applyBorder="1" applyAlignment="1">
      <alignment horizontal="center" vertical="center" wrapText="1"/>
    </xf>
    <xf numFmtId="1" fontId="8" fillId="3" borderId="13" xfId="0" applyNumberFormat="1" applyFont="1" applyFill="1" applyBorder="1" applyAlignment="1">
      <alignment horizontal="center" vertical="center" wrapText="1"/>
    </xf>
    <xf numFmtId="0" fontId="8" fillId="6" borderId="13" xfId="0" applyFont="1" applyFill="1" applyBorder="1" applyAlignment="1">
      <alignment horizontal="center" vertical="center" wrapText="1"/>
    </xf>
    <xf numFmtId="0" fontId="0" fillId="0" borderId="8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8" fillId="5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1" fontId="8" fillId="0" borderId="13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8" xfId="0" applyFill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00196-061E-4C7E-870E-9C154E49A485}">
  <dimension ref="A1:AJ27"/>
  <sheetViews>
    <sheetView tabSelected="1" zoomScale="70" zoomScaleNormal="70" workbookViewId="0">
      <selection activeCell="AH16" sqref="AH16"/>
    </sheetView>
  </sheetViews>
  <sheetFormatPr defaultRowHeight="14.5" x14ac:dyDescent="0.35"/>
  <cols>
    <col min="2" max="2" width="23.54296875" customWidth="1"/>
    <col min="3" max="3" width="12.26953125" customWidth="1"/>
    <col min="4" max="4" width="12.7265625" customWidth="1"/>
    <col min="5" max="5" width="14.453125" customWidth="1"/>
    <col min="6" max="6" width="16.26953125" customWidth="1"/>
    <col min="8" max="8" width="11.54296875" customWidth="1"/>
    <col min="11" max="11" width="19.26953125" customWidth="1"/>
    <col min="12" max="12" width="11.453125" customWidth="1"/>
    <col min="15" max="15" width="11.1796875" customWidth="1"/>
    <col min="18" max="18" width="13.453125" customWidth="1"/>
    <col min="19" max="19" width="12.26953125" customWidth="1"/>
    <col min="24" max="24" width="15.1796875" customWidth="1"/>
    <col min="25" max="25" width="16.54296875" customWidth="1"/>
    <col min="26" max="26" width="17.54296875" customWidth="1"/>
    <col min="27" max="27" width="17.453125" customWidth="1"/>
    <col min="28" max="28" width="12" customWidth="1"/>
    <col min="29" max="29" width="12.453125" customWidth="1"/>
    <col min="30" max="30" width="15.1796875" customWidth="1"/>
    <col min="31" max="31" width="13.26953125" customWidth="1"/>
    <col min="32" max="32" width="14.7265625" customWidth="1"/>
    <col min="33" max="33" width="18" customWidth="1"/>
    <col min="34" max="34" width="18.1796875" customWidth="1"/>
    <col min="35" max="35" width="17.7265625" customWidth="1"/>
    <col min="36" max="36" width="18.54296875" customWidth="1"/>
  </cols>
  <sheetData>
    <row r="1" spans="1:36" ht="84" x14ac:dyDescent="0.35">
      <c r="A1" s="46" t="s">
        <v>0</v>
      </c>
      <c r="B1" s="47" t="s">
        <v>1</v>
      </c>
      <c r="C1" s="48" t="s">
        <v>2</v>
      </c>
      <c r="D1" s="49" t="s">
        <v>3</v>
      </c>
      <c r="E1" s="50" t="s">
        <v>4</v>
      </c>
      <c r="F1" s="48" t="s">
        <v>5</v>
      </c>
      <c r="G1" s="49" t="s">
        <v>6</v>
      </c>
      <c r="H1" s="49" t="s">
        <v>7</v>
      </c>
      <c r="I1" s="49" t="s">
        <v>6</v>
      </c>
      <c r="J1" s="49" t="s">
        <v>8</v>
      </c>
      <c r="K1" s="50" t="s">
        <v>9</v>
      </c>
      <c r="L1" s="48" t="s">
        <v>10</v>
      </c>
      <c r="M1" s="49" t="s">
        <v>6</v>
      </c>
      <c r="N1" s="49" t="s">
        <v>11</v>
      </c>
      <c r="O1" s="49" t="s">
        <v>12</v>
      </c>
      <c r="P1" s="49" t="s">
        <v>6</v>
      </c>
      <c r="Q1" s="49" t="s">
        <v>8</v>
      </c>
      <c r="R1" s="50" t="s">
        <v>13</v>
      </c>
      <c r="S1" s="48" t="s">
        <v>14</v>
      </c>
      <c r="T1" s="49" t="s">
        <v>6</v>
      </c>
      <c r="U1" s="49" t="s">
        <v>15</v>
      </c>
      <c r="V1" s="49" t="s">
        <v>6</v>
      </c>
      <c r="W1" s="49" t="s">
        <v>8</v>
      </c>
      <c r="X1" s="50" t="s">
        <v>16</v>
      </c>
      <c r="Y1" s="51" t="s">
        <v>17</v>
      </c>
      <c r="Z1" s="52" t="s">
        <v>18</v>
      </c>
      <c r="AA1" s="53" t="s">
        <v>19</v>
      </c>
      <c r="AB1" s="54" t="s">
        <v>20</v>
      </c>
      <c r="AC1" s="52" t="s">
        <v>21</v>
      </c>
      <c r="AD1" s="52" t="s">
        <v>22</v>
      </c>
      <c r="AE1" s="51" t="s">
        <v>23</v>
      </c>
      <c r="AF1" s="52" t="s">
        <v>24</v>
      </c>
      <c r="AG1" s="28" t="s">
        <v>25</v>
      </c>
      <c r="AH1" s="28" t="s">
        <v>26</v>
      </c>
      <c r="AI1" s="28" t="s">
        <v>27</v>
      </c>
      <c r="AJ1" s="28" t="s">
        <v>28</v>
      </c>
    </row>
    <row r="2" spans="1:36" x14ac:dyDescent="0.35">
      <c r="A2" s="11">
        <v>1</v>
      </c>
      <c r="B2" s="12" t="s">
        <v>29</v>
      </c>
      <c r="C2" s="20">
        <v>4.2078294350433048</v>
      </c>
      <c r="D2" s="4">
        <v>4</v>
      </c>
      <c r="E2" s="21">
        <f t="shared" ref="E2:E27" si="0">D2</f>
        <v>4</v>
      </c>
      <c r="F2" s="20">
        <v>1.3629353600058296</v>
      </c>
      <c r="G2" s="4">
        <v>2</v>
      </c>
      <c r="H2" s="5">
        <v>2.1228224019257995</v>
      </c>
      <c r="I2" s="4">
        <v>3</v>
      </c>
      <c r="J2" s="4">
        <f t="shared" ref="J2:J27" si="1">G2+I2</f>
        <v>5</v>
      </c>
      <c r="K2" s="21">
        <v>3</v>
      </c>
      <c r="L2" s="20">
        <v>1.1517480138241172</v>
      </c>
      <c r="M2" s="6">
        <v>3</v>
      </c>
      <c r="N2" s="7">
        <v>330.36003000000005</v>
      </c>
      <c r="O2" s="5">
        <v>1.3755830696202533</v>
      </c>
      <c r="P2" s="6">
        <v>3</v>
      </c>
      <c r="Q2" s="6">
        <f t="shared" ref="Q2:Q27" si="2">M2+P2</f>
        <v>6</v>
      </c>
      <c r="R2" s="21">
        <v>3</v>
      </c>
      <c r="S2" s="20">
        <v>1.226031496918722</v>
      </c>
      <c r="T2" s="6">
        <v>4</v>
      </c>
      <c r="U2" s="5">
        <v>2.7731512325116587</v>
      </c>
      <c r="V2" s="6">
        <v>4</v>
      </c>
      <c r="W2" s="4">
        <f t="shared" ref="W2:W27" si="3">T2+V2</f>
        <v>8</v>
      </c>
      <c r="X2" s="21">
        <v>4</v>
      </c>
      <c r="Y2" s="30">
        <f t="shared" ref="Y2:Y27" si="4">(0.3*E2+0.1*K2+0.3*R2+0.3*X2)</f>
        <v>3.5999999999999996</v>
      </c>
      <c r="Z2" s="33">
        <f t="shared" ref="Z2:Z27" si="5">IF(Y2&lt;1.5,1,IF(Y2&lt;2.5,2,IF(Y2&lt;3.5,3,4)))</f>
        <v>4</v>
      </c>
      <c r="AA2" s="55">
        <v>4</v>
      </c>
      <c r="AB2" s="36">
        <f t="shared" ref="AB2:AB27" si="6">Z2*AA2</f>
        <v>16</v>
      </c>
      <c r="AC2" s="33">
        <f t="shared" ref="AC2:AC27" si="7">IF(AB2&lt;3,1,IF(AB2&lt;5,2,IF(AB2&lt;12,3,4)))</f>
        <v>4</v>
      </c>
      <c r="AD2" s="37">
        <v>3</v>
      </c>
      <c r="AE2" s="39">
        <f>AC2-AD2</f>
        <v>1</v>
      </c>
      <c r="AF2" s="43">
        <f>IF(AE2&lt;-1,1,IF(AE2&lt;1,2,IF(AE2=1,3,4)))</f>
        <v>3</v>
      </c>
      <c r="AG2" s="8">
        <v>3</v>
      </c>
      <c r="AH2" s="60">
        <v>6</v>
      </c>
      <c r="AI2" s="8">
        <f>AG2*AH2</f>
        <v>18</v>
      </c>
      <c r="AJ2" s="63">
        <f>IF(AI2&lt;6,1,IF(AI2&lt;12,2,IF(AI2&lt;18,3,4)))</f>
        <v>4</v>
      </c>
    </row>
    <row r="3" spans="1:36" x14ac:dyDescent="0.35">
      <c r="A3" s="11">
        <v>2</v>
      </c>
      <c r="B3" s="12" t="s">
        <v>30</v>
      </c>
      <c r="C3" s="20">
        <v>0.72793201293660659</v>
      </c>
      <c r="D3" s="4">
        <v>2</v>
      </c>
      <c r="E3" s="21">
        <f t="shared" si="0"/>
        <v>2</v>
      </c>
      <c r="F3" s="20">
        <v>0</v>
      </c>
      <c r="G3" s="4">
        <v>1</v>
      </c>
      <c r="H3" s="5">
        <v>0.11043810702579243</v>
      </c>
      <c r="I3" s="4">
        <v>1</v>
      </c>
      <c r="J3" s="4">
        <f t="shared" si="1"/>
        <v>2</v>
      </c>
      <c r="K3" s="21">
        <v>1</v>
      </c>
      <c r="L3" s="20">
        <v>0.28744968924798009</v>
      </c>
      <c r="M3" s="6">
        <v>1</v>
      </c>
      <c r="N3" s="7">
        <v>28.250869999999999</v>
      </c>
      <c r="O3" s="5">
        <v>0.87790149160969544</v>
      </c>
      <c r="P3" s="6">
        <v>2</v>
      </c>
      <c r="Q3" s="6">
        <f t="shared" si="2"/>
        <v>3</v>
      </c>
      <c r="R3" s="21">
        <v>2</v>
      </c>
      <c r="S3" s="20">
        <v>44.640081695152269</v>
      </c>
      <c r="T3" s="6">
        <v>3</v>
      </c>
      <c r="U3" s="5">
        <v>12.989434431323804</v>
      </c>
      <c r="V3" s="6">
        <v>2</v>
      </c>
      <c r="W3" s="4">
        <f t="shared" si="3"/>
        <v>5</v>
      </c>
      <c r="X3" s="21">
        <v>3</v>
      </c>
      <c r="Y3" s="30">
        <f t="shared" si="4"/>
        <v>2.1999999999999997</v>
      </c>
      <c r="Z3" s="33">
        <f t="shared" si="5"/>
        <v>2</v>
      </c>
      <c r="AA3" s="55">
        <v>1</v>
      </c>
      <c r="AB3" s="36">
        <f t="shared" si="6"/>
        <v>2</v>
      </c>
      <c r="AC3" s="33">
        <f t="shared" si="7"/>
        <v>1</v>
      </c>
      <c r="AD3" s="37">
        <v>2</v>
      </c>
      <c r="AE3" s="39">
        <f>AC3-AD3</f>
        <v>-1</v>
      </c>
      <c r="AF3" s="42">
        <f>IF(AE3&lt;-1,1,IF(AE3&lt;1,2,IF(AE3=1,3,4)))</f>
        <v>2</v>
      </c>
      <c r="AG3" s="8">
        <v>3</v>
      </c>
      <c r="AH3" s="60">
        <v>6</v>
      </c>
      <c r="AI3" s="8">
        <f t="shared" ref="AI3:AI27" si="8">AG3*AH3</f>
        <v>18</v>
      </c>
      <c r="AJ3" s="63">
        <f t="shared" ref="AJ3:AJ27" si="9">IF(AI3&lt;6,1,IF(AI3&lt;12,2,IF(AI3&lt;18,3,4)))</f>
        <v>4</v>
      </c>
    </row>
    <row r="4" spans="1:36" x14ac:dyDescent="0.35">
      <c r="A4" s="11">
        <v>3</v>
      </c>
      <c r="B4" s="13" t="s">
        <v>31</v>
      </c>
      <c r="C4" s="20">
        <v>5.4193283457254564</v>
      </c>
      <c r="D4" s="4">
        <v>4</v>
      </c>
      <c r="E4" s="21">
        <f t="shared" si="0"/>
        <v>4</v>
      </c>
      <c r="F4" s="20">
        <v>1.7839376065073846</v>
      </c>
      <c r="G4" s="4">
        <v>2</v>
      </c>
      <c r="H4" s="5">
        <v>2.6379777348392706</v>
      </c>
      <c r="I4" s="4">
        <v>3</v>
      </c>
      <c r="J4" s="4">
        <f t="shared" si="1"/>
        <v>5</v>
      </c>
      <c r="K4" s="21">
        <v>3</v>
      </c>
      <c r="L4" s="20">
        <v>0.98135873153779329</v>
      </c>
      <c r="M4" s="6">
        <v>2</v>
      </c>
      <c r="N4" s="7">
        <v>12.434059999999999</v>
      </c>
      <c r="O4" s="5">
        <v>1.080283231972198</v>
      </c>
      <c r="P4" s="6">
        <v>3</v>
      </c>
      <c r="Q4" s="6">
        <f t="shared" si="2"/>
        <v>5</v>
      </c>
      <c r="R4" s="21">
        <v>3</v>
      </c>
      <c r="S4" s="20">
        <v>5.1228051259784024E-2</v>
      </c>
      <c r="T4" s="6">
        <v>4</v>
      </c>
      <c r="U4" s="5">
        <v>0</v>
      </c>
      <c r="V4" s="6">
        <v>4</v>
      </c>
      <c r="W4" s="4">
        <f t="shared" si="3"/>
        <v>8</v>
      </c>
      <c r="X4" s="21">
        <v>4</v>
      </c>
      <c r="Y4" s="30">
        <f t="shared" si="4"/>
        <v>3.5999999999999996</v>
      </c>
      <c r="Z4" s="33">
        <f t="shared" si="5"/>
        <v>4</v>
      </c>
      <c r="AA4" s="55">
        <v>4</v>
      </c>
      <c r="AB4" s="36">
        <f t="shared" si="6"/>
        <v>16</v>
      </c>
      <c r="AC4" s="33">
        <f t="shared" si="7"/>
        <v>4</v>
      </c>
      <c r="AD4" s="37">
        <v>3</v>
      </c>
      <c r="AE4" s="39">
        <f>AC4-AD4</f>
        <v>1</v>
      </c>
      <c r="AF4" s="43">
        <f>IF(AE4&lt;-1,1,IF(AE4&lt;1,2,IF(AE4=1,3,4)))</f>
        <v>3</v>
      </c>
      <c r="AG4" s="8">
        <v>3</v>
      </c>
      <c r="AH4" s="60">
        <v>6</v>
      </c>
      <c r="AI4" s="8">
        <f t="shared" si="8"/>
        <v>18</v>
      </c>
      <c r="AJ4" s="63">
        <f t="shared" si="9"/>
        <v>4</v>
      </c>
    </row>
    <row r="5" spans="1:36" x14ac:dyDescent="0.35">
      <c r="A5" s="11">
        <v>4</v>
      </c>
      <c r="B5" s="12" t="s">
        <v>32</v>
      </c>
      <c r="C5" s="20">
        <v>0.3764015534618726</v>
      </c>
      <c r="D5" s="4">
        <v>2</v>
      </c>
      <c r="E5" s="21">
        <f t="shared" si="0"/>
        <v>2</v>
      </c>
      <c r="F5" s="20">
        <v>1.6085034153909266</v>
      </c>
      <c r="G5" s="4">
        <v>2</v>
      </c>
      <c r="H5" s="5">
        <v>1.7577350779681467</v>
      </c>
      <c r="I5" s="4">
        <v>2</v>
      </c>
      <c r="J5" s="4">
        <f t="shared" si="1"/>
        <v>4</v>
      </c>
      <c r="K5" s="21">
        <v>2</v>
      </c>
      <c r="L5" s="20">
        <v>0.39188875482625485</v>
      </c>
      <c r="M5" s="6">
        <v>1</v>
      </c>
      <c r="N5" s="7">
        <v>52.636650000000003</v>
      </c>
      <c r="O5" s="5">
        <v>2.5403788610038611</v>
      </c>
      <c r="P5" s="6">
        <v>4</v>
      </c>
      <c r="Q5" s="6">
        <f t="shared" si="2"/>
        <v>5</v>
      </c>
      <c r="R5" s="21">
        <v>3</v>
      </c>
      <c r="S5" s="20">
        <v>60.469011269256754</v>
      </c>
      <c r="T5" s="6">
        <v>2</v>
      </c>
      <c r="U5" s="5">
        <v>5.4054054054054053</v>
      </c>
      <c r="V5" s="6">
        <v>3</v>
      </c>
      <c r="W5" s="4">
        <f t="shared" si="3"/>
        <v>5</v>
      </c>
      <c r="X5" s="21">
        <v>3</v>
      </c>
      <c r="Y5" s="30">
        <f t="shared" si="4"/>
        <v>2.5999999999999996</v>
      </c>
      <c r="Z5" s="33">
        <f t="shared" si="5"/>
        <v>3</v>
      </c>
      <c r="AA5" s="55">
        <v>1</v>
      </c>
      <c r="AB5" s="36">
        <f t="shared" si="6"/>
        <v>3</v>
      </c>
      <c r="AC5" s="33">
        <f t="shared" si="7"/>
        <v>2</v>
      </c>
      <c r="AD5" s="37">
        <v>1</v>
      </c>
      <c r="AE5" s="39">
        <f>AC5-AD5</f>
        <v>1</v>
      </c>
      <c r="AF5" s="43">
        <f>IF(AE5&lt;-1,1,IF(AE5&lt;1,2,IF(AE5=1,3,4)))</f>
        <v>3</v>
      </c>
      <c r="AG5" s="8">
        <v>3</v>
      </c>
      <c r="AH5" s="60">
        <v>6</v>
      </c>
      <c r="AI5" s="8">
        <f t="shared" si="8"/>
        <v>18</v>
      </c>
      <c r="AJ5" s="63">
        <f t="shared" si="9"/>
        <v>4</v>
      </c>
    </row>
    <row r="6" spans="1:36" x14ac:dyDescent="0.35">
      <c r="A6" s="11">
        <v>5</v>
      </c>
      <c r="B6" s="12" t="s">
        <v>33</v>
      </c>
      <c r="C6" s="20">
        <v>1.2655032153230694</v>
      </c>
      <c r="D6" s="4">
        <v>3</v>
      </c>
      <c r="E6" s="21">
        <f t="shared" si="0"/>
        <v>3</v>
      </c>
      <c r="F6" s="20">
        <v>3.7146921092496057</v>
      </c>
      <c r="G6" s="4">
        <v>3</v>
      </c>
      <c r="H6" s="5">
        <v>3.1523430844102314</v>
      </c>
      <c r="I6" s="4">
        <v>3</v>
      </c>
      <c r="J6" s="4">
        <f t="shared" si="1"/>
        <v>6</v>
      </c>
      <c r="K6" s="21">
        <v>3</v>
      </c>
      <c r="L6" s="20">
        <v>4.4346845314583589</v>
      </c>
      <c r="M6" s="6">
        <v>4</v>
      </c>
      <c r="N6" s="7">
        <v>162.23176000000001</v>
      </c>
      <c r="O6" s="5">
        <v>1.9666839616923266</v>
      </c>
      <c r="P6" s="6">
        <v>3</v>
      </c>
      <c r="Q6" s="6">
        <f t="shared" si="2"/>
        <v>7</v>
      </c>
      <c r="R6" s="21">
        <v>4</v>
      </c>
      <c r="S6" s="20">
        <v>52.126175405382469</v>
      </c>
      <c r="T6" s="6">
        <v>2</v>
      </c>
      <c r="U6" s="5">
        <v>10.255788580433991</v>
      </c>
      <c r="V6" s="6">
        <v>2</v>
      </c>
      <c r="W6" s="4">
        <f t="shared" si="3"/>
        <v>4</v>
      </c>
      <c r="X6" s="21">
        <v>2</v>
      </c>
      <c r="Y6" s="30">
        <f t="shared" si="4"/>
        <v>3</v>
      </c>
      <c r="Z6" s="33">
        <f t="shared" si="5"/>
        <v>3</v>
      </c>
      <c r="AA6" s="55">
        <v>2</v>
      </c>
      <c r="AB6" s="36">
        <f t="shared" si="6"/>
        <v>6</v>
      </c>
      <c r="AC6" s="33">
        <f t="shared" si="7"/>
        <v>3</v>
      </c>
      <c r="AD6" s="37" t="s">
        <v>34</v>
      </c>
      <c r="AE6" s="40" t="s">
        <v>34</v>
      </c>
      <c r="AF6" s="43">
        <f>AC6</f>
        <v>3</v>
      </c>
      <c r="AG6" s="8">
        <v>3</v>
      </c>
      <c r="AH6" s="60">
        <v>6</v>
      </c>
      <c r="AI6" s="8">
        <f t="shared" si="8"/>
        <v>18</v>
      </c>
      <c r="AJ6" s="63">
        <f t="shared" si="9"/>
        <v>4</v>
      </c>
    </row>
    <row r="7" spans="1:36" x14ac:dyDescent="0.35">
      <c r="A7" s="11">
        <v>6</v>
      </c>
      <c r="B7" s="12" t="s">
        <v>35</v>
      </c>
      <c r="C7" s="20">
        <v>0.73261859478203872</v>
      </c>
      <c r="D7" s="4">
        <v>2</v>
      </c>
      <c r="E7" s="21">
        <f t="shared" si="0"/>
        <v>2</v>
      </c>
      <c r="F7" s="20">
        <v>0</v>
      </c>
      <c r="G7" s="4">
        <v>1</v>
      </c>
      <c r="H7" s="5">
        <v>0.22780785976532283</v>
      </c>
      <c r="I7" s="4">
        <v>1</v>
      </c>
      <c r="J7" s="4">
        <f t="shared" si="1"/>
        <v>2</v>
      </c>
      <c r="K7" s="21">
        <v>1</v>
      </c>
      <c r="L7" s="20">
        <v>0.24697098000655521</v>
      </c>
      <c r="M7" s="6">
        <v>1</v>
      </c>
      <c r="N7" s="7">
        <v>110.63877000000001</v>
      </c>
      <c r="O7" s="5">
        <v>0.72526234021632252</v>
      </c>
      <c r="P7" s="6">
        <v>2</v>
      </c>
      <c r="Q7" s="6">
        <f t="shared" si="2"/>
        <v>3</v>
      </c>
      <c r="R7" s="21">
        <v>2</v>
      </c>
      <c r="S7" s="20">
        <v>36.838806742117335</v>
      </c>
      <c r="T7" s="6">
        <v>3</v>
      </c>
      <c r="U7" s="5">
        <v>5.2376270075385118</v>
      </c>
      <c r="V7" s="6">
        <v>3</v>
      </c>
      <c r="W7" s="4">
        <f t="shared" si="3"/>
        <v>6</v>
      </c>
      <c r="X7" s="21">
        <v>3</v>
      </c>
      <c r="Y7" s="30">
        <f t="shared" si="4"/>
        <v>2.1999999999999997</v>
      </c>
      <c r="Z7" s="33">
        <f t="shared" si="5"/>
        <v>2</v>
      </c>
      <c r="AA7" s="55">
        <v>1</v>
      </c>
      <c r="AB7" s="36">
        <f t="shared" si="6"/>
        <v>2</v>
      </c>
      <c r="AC7" s="33">
        <f t="shared" si="7"/>
        <v>1</v>
      </c>
      <c r="AD7" s="37">
        <v>1</v>
      </c>
      <c r="AE7" s="39">
        <f t="shared" ref="AE7:AE27" si="10">AC7-AD7</f>
        <v>0</v>
      </c>
      <c r="AF7" s="42">
        <f t="shared" ref="AF7:AF27" si="11">IF(AE7&lt;-1,1,IF(AE7&lt;1,2,IF(AE7=1,3,4)))</f>
        <v>2</v>
      </c>
      <c r="AG7" s="8">
        <v>3</v>
      </c>
      <c r="AH7" s="60">
        <v>6</v>
      </c>
      <c r="AI7" s="8">
        <f t="shared" si="8"/>
        <v>18</v>
      </c>
      <c r="AJ7" s="63">
        <f t="shared" si="9"/>
        <v>4</v>
      </c>
    </row>
    <row r="8" spans="1:36" x14ac:dyDescent="0.35">
      <c r="A8" s="11">
        <v>7</v>
      </c>
      <c r="B8" s="12" t="s">
        <v>36</v>
      </c>
      <c r="C8" s="20">
        <v>2.6007728132803179E-2</v>
      </c>
      <c r="D8" s="4">
        <v>1</v>
      </c>
      <c r="E8" s="21">
        <f t="shared" si="0"/>
        <v>1</v>
      </c>
      <c r="F8" s="20">
        <v>3.382621591212724</v>
      </c>
      <c r="G8" s="4">
        <v>3</v>
      </c>
      <c r="H8" s="5">
        <v>3.4505651469980116</v>
      </c>
      <c r="I8" s="4">
        <v>3</v>
      </c>
      <c r="J8" s="4">
        <f t="shared" si="1"/>
        <v>6</v>
      </c>
      <c r="K8" s="21">
        <v>3</v>
      </c>
      <c r="L8" s="20">
        <v>0.28784943671305496</v>
      </c>
      <c r="M8" s="6">
        <v>1</v>
      </c>
      <c r="N8" s="7">
        <v>216.51510999999999</v>
      </c>
      <c r="O8" s="5">
        <v>2.8696502319416832</v>
      </c>
      <c r="P8" s="6">
        <v>4</v>
      </c>
      <c r="Q8" s="6">
        <f t="shared" si="2"/>
        <v>5</v>
      </c>
      <c r="R8" s="21">
        <v>3</v>
      </c>
      <c r="S8" s="20">
        <v>98.182393022147124</v>
      </c>
      <c r="T8" s="6">
        <v>1</v>
      </c>
      <c r="U8" s="5">
        <v>0</v>
      </c>
      <c r="V8" s="6">
        <v>4</v>
      </c>
      <c r="W8" s="4">
        <f t="shared" si="3"/>
        <v>5</v>
      </c>
      <c r="X8" s="21">
        <v>3</v>
      </c>
      <c r="Y8" s="30">
        <f t="shared" si="4"/>
        <v>2.4</v>
      </c>
      <c r="Z8" s="33">
        <f t="shared" si="5"/>
        <v>2</v>
      </c>
      <c r="AA8" s="55">
        <v>1</v>
      </c>
      <c r="AB8" s="36">
        <f t="shared" si="6"/>
        <v>2</v>
      </c>
      <c r="AC8" s="33">
        <f t="shared" si="7"/>
        <v>1</v>
      </c>
      <c r="AD8" s="37">
        <v>1</v>
      </c>
      <c r="AE8" s="39">
        <f t="shared" si="10"/>
        <v>0</v>
      </c>
      <c r="AF8" s="42">
        <f t="shared" si="11"/>
        <v>2</v>
      </c>
      <c r="AG8" s="8">
        <v>3</v>
      </c>
      <c r="AH8" s="60">
        <v>6</v>
      </c>
      <c r="AI8" s="8">
        <f t="shared" si="8"/>
        <v>18</v>
      </c>
      <c r="AJ8" s="63">
        <f t="shared" si="9"/>
        <v>4</v>
      </c>
    </row>
    <row r="9" spans="1:36" x14ac:dyDescent="0.35">
      <c r="A9" s="11">
        <v>8</v>
      </c>
      <c r="B9" s="12" t="s">
        <v>37</v>
      </c>
      <c r="C9" s="20">
        <v>3.3534046632798103E-2</v>
      </c>
      <c r="D9" s="4">
        <v>1</v>
      </c>
      <c r="E9" s="21">
        <f t="shared" si="0"/>
        <v>1</v>
      </c>
      <c r="F9" s="20">
        <v>0</v>
      </c>
      <c r="G9" s="4">
        <v>1</v>
      </c>
      <c r="H9" s="5">
        <v>6.754572485917347E-2</v>
      </c>
      <c r="I9" s="4">
        <v>1</v>
      </c>
      <c r="J9" s="4">
        <f t="shared" si="1"/>
        <v>2</v>
      </c>
      <c r="K9" s="21">
        <v>1</v>
      </c>
      <c r="L9" s="20">
        <v>0.54254040536983417</v>
      </c>
      <c r="M9" s="6">
        <v>2</v>
      </c>
      <c r="N9" s="7">
        <v>69.709509999999995</v>
      </c>
      <c r="O9" s="5">
        <v>1.8349436693866805</v>
      </c>
      <c r="P9" s="6">
        <v>3</v>
      </c>
      <c r="Q9" s="6">
        <f t="shared" si="2"/>
        <v>5</v>
      </c>
      <c r="R9" s="21">
        <v>3</v>
      </c>
      <c r="S9" s="20">
        <v>99.850669663530397</v>
      </c>
      <c r="T9" s="6">
        <v>1</v>
      </c>
      <c r="U9" s="5">
        <v>0.94761779415635694</v>
      </c>
      <c r="V9" s="6">
        <v>4</v>
      </c>
      <c r="W9" s="4">
        <f t="shared" si="3"/>
        <v>5</v>
      </c>
      <c r="X9" s="21">
        <v>3</v>
      </c>
      <c r="Y9" s="30">
        <f t="shared" si="4"/>
        <v>2.1999999999999997</v>
      </c>
      <c r="Z9" s="33">
        <f t="shared" si="5"/>
        <v>2</v>
      </c>
      <c r="AA9" s="55">
        <v>1</v>
      </c>
      <c r="AB9" s="36">
        <f t="shared" si="6"/>
        <v>2</v>
      </c>
      <c r="AC9" s="33">
        <f t="shared" si="7"/>
        <v>1</v>
      </c>
      <c r="AD9" s="37">
        <v>3</v>
      </c>
      <c r="AE9" s="39">
        <f t="shared" si="10"/>
        <v>-2</v>
      </c>
      <c r="AF9" s="41">
        <f t="shared" si="11"/>
        <v>1</v>
      </c>
      <c r="AG9" s="8">
        <v>3</v>
      </c>
      <c r="AH9" s="60">
        <v>6</v>
      </c>
      <c r="AI9" s="8">
        <f t="shared" si="8"/>
        <v>18</v>
      </c>
      <c r="AJ9" s="63">
        <f t="shared" si="9"/>
        <v>4</v>
      </c>
    </row>
    <row r="10" spans="1:36" x14ac:dyDescent="0.35">
      <c r="A10" s="11">
        <v>9</v>
      </c>
      <c r="B10" s="12" t="s">
        <v>38</v>
      </c>
      <c r="C10" s="20">
        <v>9.9889790100514089E-2</v>
      </c>
      <c r="D10" s="4">
        <v>1</v>
      </c>
      <c r="E10" s="21">
        <f t="shared" si="0"/>
        <v>1</v>
      </c>
      <c r="F10" s="20">
        <v>2.0213419805647206</v>
      </c>
      <c r="G10" s="4">
        <v>3</v>
      </c>
      <c r="H10" s="5">
        <v>2.1981937244916749</v>
      </c>
      <c r="I10" s="4">
        <v>3</v>
      </c>
      <c r="J10" s="4">
        <f t="shared" si="1"/>
        <v>6</v>
      </c>
      <c r="K10" s="21">
        <v>3</v>
      </c>
      <c r="L10" s="20">
        <v>0.29750392848921969</v>
      </c>
      <c r="M10" s="6">
        <v>1</v>
      </c>
      <c r="N10" s="7">
        <v>311.91379000000001</v>
      </c>
      <c r="O10" s="5">
        <v>2.3932616435202942</v>
      </c>
      <c r="P10" s="6">
        <v>4</v>
      </c>
      <c r="Q10" s="6">
        <f t="shared" si="2"/>
        <v>5</v>
      </c>
      <c r="R10" s="21">
        <v>3</v>
      </c>
      <c r="S10" s="20">
        <v>48.245973529502038</v>
      </c>
      <c r="T10" s="6">
        <v>3</v>
      </c>
      <c r="U10" s="5">
        <v>5.0333768127062077</v>
      </c>
      <c r="V10" s="6">
        <v>3</v>
      </c>
      <c r="W10" s="4">
        <f t="shared" si="3"/>
        <v>6</v>
      </c>
      <c r="X10" s="21">
        <v>3</v>
      </c>
      <c r="Y10" s="30">
        <f t="shared" si="4"/>
        <v>2.4</v>
      </c>
      <c r="Z10" s="33">
        <f t="shared" si="5"/>
        <v>2</v>
      </c>
      <c r="AA10" s="55">
        <v>1</v>
      </c>
      <c r="AB10" s="36">
        <f t="shared" si="6"/>
        <v>2</v>
      </c>
      <c r="AC10" s="33">
        <f t="shared" si="7"/>
        <v>1</v>
      </c>
      <c r="AD10" s="37">
        <v>2</v>
      </c>
      <c r="AE10" s="39">
        <f t="shared" si="10"/>
        <v>-1</v>
      </c>
      <c r="AF10" s="42">
        <f t="shared" si="11"/>
        <v>2</v>
      </c>
      <c r="AG10" s="8">
        <v>3</v>
      </c>
      <c r="AH10" s="60">
        <v>6</v>
      </c>
      <c r="AI10" s="8">
        <f t="shared" si="8"/>
        <v>18</v>
      </c>
      <c r="AJ10" s="63">
        <f t="shared" si="9"/>
        <v>4</v>
      </c>
    </row>
    <row r="11" spans="1:36" x14ac:dyDescent="0.35">
      <c r="A11" s="11">
        <v>10</v>
      </c>
      <c r="B11" s="12" t="s">
        <v>39</v>
      </c>
      <c r="C11" s="20">
        <v>0.28645279380925132</v>
      </c>
      <c r="D11" s="4">
        <v>2</v>
      </c>
      <c r="E11" s="21">
        <f t="shared" si="0"/>
        <v>2</v>
      </c>
      <c r="F11" s="20">
        <v>0</v>
      </c>
      <c r="G11" s="4">
        <v>1</v>
      </c>
      <c r="H11" s="5">
        <v>0.81350975448164042</v>
      </c>
      <c r="I11" s="4">
        <v>1</v>
      </c>
      <c r="J11" s="4">
        <f t="shared" si="1"/>
        <v>2</v>
      </c>
      <c r="K11" s="21">
        <v>1</v>
      </c>
      <c r="L11" s="20">
        <v>0.22125528850739151</v>
      </c>
      <c r="M11" s="6">
        <v>1</v>
      </c>
      <c r="N11" s="7">
        <v>71.486910000000009</v>
      </c>
      <c r="O11" s="5">
        <v>0.68180171673819756</v>
      </c>
      <c r="P11" s="6">
        <v>2</v>
      </c>
      <c r="Q11" s="6">
        <f t="shared" si="2"/>
        <v>3</v>
      </c>
      <c r="R11" s="21">
        <v>2</v>
      </c>
      <c r="S11" s="20">
        <v>8.7850861820696196</v>
      </c>
      <c r="T11" s="6">
        <v>4</v>
      </c>
      <c r="U11" s="5">
        <v>0</v>
      </c>
      <c r="V11" s="6">
        <v>4</v>
      </c>
      <c r="W11" s="4">
        <f t="shared" si="3"/>
        <v>8</v>
      </c>
      <c r="X11" s="21">
        <v>4</v>
      </c>
      <c r="Y11" s="30">
        <f t="shared" si="4"/>
        <v>2.5</v>
      </c>
      <c r="Z11" s="33">
        <f t="shared" si="5"/>
        <v>3</v>
      </c>
      <c r="AA11" s="55">
        <v>1</v>
      </c>
      <c r="AB11" s="36">
        <f t="shared" si="6"/>
        <v>3</v>
      </c>
      <c r="AC11" s="33">
        <f t="shared" si="7"/>
        <v>2</v>
      </c>
      <c r="AD11" s="37">
        <v>1</v>
      </c>
      <c r="AE11" s="39">
        <f t="shared" si="10"/>
        <v>1</v>
      </c>
      <c r="AF11" s="43">
        <f t="shared" si="11"/>
        <v>3</v>
      </c>
      <c r="AG11" s="8">
        <v>3</v>
      </c>
      <c r="AH11" s="60">
        <v>6</v>
      </c>
      <c r="AI11" s="8">
        <f t="shared" si="8"/>
        <v>18</v>
      </c>
      <c r="AJ11" s="63">
        <f t="shared" si="9"/>
        <v>4</v>
      </c>
    </row>
    <row r="12" spans="1:36" x14ac:dyDescent="0.35">
      <c r="A12" s="11">
        <v>11</v>
      </c>
      <c r="B12" s="12" t="s">
        <v>40</v>
      </c>
      <c r="C12" s="20">
        <v>1.4936527961663539</v>
      </c>
      <c r="D12" s="4">
        <v>3</v>
      </c>
      <c r="E12" s="21">
        <f t="shared" si="0"/>
        <v>3</v>
      </c>
      <c r="F12" s="20">
        <v>0.22739198245153219</v>
      </c>
      <c r="G12" s="4">
        <v>1</v>
      </c>
      <c r="H12" s="5">
        <v>0.46125146629018138</v>
      </c>
      <c r="I12" s="4">
        <v>1</v>
      </c>
      <c r="J12" s="4">
        <f t="shared" si="1"/>
        <v>2</v>
      </c>
      <c r="K12" s="21">
        <v>1</v>
      </c>
      <c r="L12" s="20">
        <v>0.29990245153220768</v>
      </c>
      <c r="M12" s="6">
        <v>1</v>
      </c>
      <c r="N12" s="7">
        <v>115.56383</v>
      </c>
      <c r="O12" s="5">
        <v>0.72272564102564096</v>
      </c>
      <c r="P12" s="6">
        <v>2</v>
      </c>
      <c r="Q12" s="6">
        <f t="shared" si="2"/>
        <v>3</v>
      </c>
      <c r="R12" s="21">
        <v>2</v>
      </c>
      <c r="S12" s="20">
        <v>19.892984367729838</v>
      </c>
      <c r="T12" s="6">
        <v>4</v>
      </c>
      <c r="U12" s="5">
        <v>4.42151344590369</v>
      </c>
      <c r="V12" s="6">
        <v>4</v>
      </c>
      <c r="W12" s="4">
        <f t="shared" si="3"/>
        <v>8</v>
      </c>
      <c r="X12" s="21">
        <v>4</v>
      </c>
      <c r="Y12" s="30">
        <f t="shared" si="4"/>
        <v>2.8</v>
      </c>
      <c r="Z12" s="33">
        <f t="shared" si="5"/>
        <v>3</v>
      </c>
      <c r="AA12" s="55">
        <v>3</v>
      </c>
      <c r="AB12" s="36">
        <f t="shared" si="6"/>
        <v>9</v>
      </c>
      <c r="AC12" s="33">
        <f t="shared" si="7"/>
        <v>3</v>
      </c>
      <c r="AD12" s="37">
        <v>3</v>
      </c>
      <c r="AE12" s="39">
        <f t="shared" si="10"/>
        <v>0</v>
      </c>
      <c r="AF12" s="42">
        <f t="shared" si="11"/>
        <v>2</v>
      </c>
      <c r="AG12" s="8">
        <v>3</v>
      </c>
      <c r="AH12" s="60">
        <v>6</v>
      </c>
      <c r="AI12" s="8">
        <f t="shared" si="8"/>
        <v>18</v>
      </c>
      <c r="AJ12" s="63">
        <f t="shared" si="9"/>
        <v>4</v>
      </c>
    </row>
    <row r="13" spans="1:36" x14ac:dyDescent="0.35">
      <c r="A13" s="11">
        <v>12</v>
      </c>
      <c r="B13" s="12" t="s">
        <v>41</v>
      </c>
      <c r="C13" s="20">
        <v>1.4590897531325384</v>
      </c>
      <c r="D13" s="4">
        <v>3</v>
      </c>
      <c r="E13" s="21">
        <f t="shared" si="0"/>
        <v>3</v>
      </c>
      <c r="F13" s="20">
        <v>0.45935537628575368</v>
      </c>
      <c r="G13" s="4">
        <v>1</v>
      </c>
      <c r="H13" s="5">
        <v>1.8027818645544142</v>
      </c>
      <c r="I13" s="4">
        <v>2</v>
      </c>
      <c r="J13" s="4">
        <f t="shared" si="1"/>
        <v>3</v>
      </c>
      <c r="K13" s="21">
        <v>2</v>
      </c>
      <c r="L13" s="20">
        <v>0.40108361706526979</v>
      </c>
      <c r="M13" s="6">
        <v>1</v>
      </c>
      <c r="N13" s="7">
        <v>101.77495</v>
      </c>
      <c r="O13" s="5">
        <v>0.70146081742366806</v>
      </c>
      <c r="P13" s="6">
        <v>2</v>
      </c>
      <c r="Q13" s="6">
        <f t="shared" si="2"/>
        <v>3</v>
      </c>
      <c r="R13" s="21">
        <v>2</v>
      </c>
      <c r="S13" s="20">
        <v>1.832522960920798</v>
      </c>
      <c r="T13" s="6">
        <v>4</v>
      </c>
      <c r="U13" s="5">
        <v>0.39285960438348611</v>
      </c>
      <c r="V13" s="6">
        <v>4</v>
      </c>
      <c r="W13" s="4">
        <f t="shared" si="3"/>
        <v>8</v>
      </c>
      <c r="X13" s="21">
        <v>4</v>
      </c>
      <c r="Y13" s="30">
        <f t="shared" si="4"/>
        <v>2.8999999999999995</v>
      </c>
      <c r="Z13" s="33">
        <f t="shared" si="5"/>
        <v>3</v>
      </c>
      <c r="AA13" s="55">
        <v>3</v>
      </c>
      <c r="AB13" s="36">
        <f t="shared" si="6"/>
        <v>9</v>
      </c>
      <c r="AC13" s="33">
        <f t="shared" si="7"/>
        <v>3</v>
      </c>
      <c r="AD13" s="37">
        <v>1</v>
      </c>
      <c r="AE13" s="39">
        <f t="shared" si="10"/>
        <v>2</v>
      </c>
      <c r="AF13" s="44">
        <f t="shared" si="11"/>
        <v>4</v>
      </c>
      <c r="AG13" s="8">
        <v>3</v>
      </c>
      <c r="AH13" s="60">
        <v>6</v>
      </c>
      <c r="AI13" s="8">
        <f t="shared" si="8"/>
        <v>18</v>
      </c>
      <c r="AJ13" s="63">
        <f t="shared" si="9"/>
        <v>4</v>
      </c>
    </row>
    <row r="14" spans="1:36" x14ac:dyDescent="0.35">
      <c r="A14" s="11">
        <v>13</v>
      </c>
      <c r="B14" s="12" t="s">
        <v>42</v>
      </c>
      <c r="C14" s="20">
        <v>0.72848658438962244</v>
      </c>
      <c r="D14" s="4">
        <v>2</v>
      </c>
      <c r="E14" s="21">
        <f t="shared" si="0"/>
        <v>2</v>
      </c>
      <c r="F14" s="20">
        <v>3.295985736020385</v>
      </c>
      <c r="G14" s="4">
        <v>3</v>
      </c>
      <c r="H14" s="5">
        <v>3.3875743989807736</v>
      </c>
      <c r="I14" s="4">
        <v>3</v>
      </c>
      <c r="J14" s="4">
        <f t="shared" si="1"/>
        <v>6</v>
      </c>
      <c r="K14" s="21">
        <v>3</v>
      </c>
      <c r="L14" s="20">
        <v>0.75236620338197824</v>
      </c>
      <c r="M14" s="6">
        <v>2</v>
      </c>
      <c r="N14" s="7">
        <v>105.44006</v>
      </c>
      <c r="O14" s="5">
        <v>2.4424382673152651</v>
      </c>
      <c r="P14" s="6">
        <v>4</v>
      </c>
      <c r="Q14" s="6">
        <f t="shared" si="2"/>
        <v>6</v>
      </c>
      <c r="R14" s="21">
        <v>3</v>
      </c>
      <c r="S14" s="20">
        <v>46.57615665392634</v>
      </c>
      <c r="T14" s="6">
        <v>3</v>
      </c>
      <c r="U14" s="5">
        <v>1.3666898309010886</v>
      </c>
      <c r="V14" s="6">
        <v>4</v>
      </c>
      <c r="W14" s="4">
        <f t="shared" si="3"/>
        <v>7</v>
      </c>
      <c r="X14" s="21">
        <v>4</v>
      </c>
      <c r="Y14" s="30">
        <f t="shared" si="4"/>
        <v>3</v>
      </c>
      <c r="Z14" s="33">
        <f t="shared" si="5"/>
        <v>3</v>
      </c>
      <c r="AA14" s="55">
        <v>1</v>
      </c>
      <c r="AB14" s="36">
        <f t="shared" si="6"/>
        <v>3</v>
      </c>
      <c r="AC14" s="33">
        <f t="shared" si="7"/>
        <v>2</v>
      </c>
      <c r="AD14" s="37">
        <v>3</v>
      </c>
      <c r="AE14" s="39">
        <f t="shared" si="10"/>
        <v>-1</v>
      </c>
      <c r="AF14" s="42">
        <f t="shared" si="11"/>
        <v>2</v>
      </c>
      <c r="AG14" s="8">
        <v>3</v>
      </c>
      <c r="AH14" s="60">
        <v>6</v>
      </c>
      <c r="AI14" s="8">
        <f t="shared" si="8"/>
        <v>18</v>
      </c>
      <c r="AJ14" s="63">
        <f t="shared" si="9"/>
        <v>4</v>
      </c>
    </row>
    <row r="15" spans="1:36" x14ac:dyDescent="0.35">
      <c r="A15" s="11">
        <v>14</v>
      </c>
      <c r="B15" s="12" t="s">
        <v>43</v>
      </c>
      <c r="C15" s="20">
        <v>0.27450336702768646</v>
      </c>
      <c r="D15" s="4">
        <v>2</v>
      </c>
      <c r="E15" s="21">
        <f t="shared" si="0"/>
        <v>2</v>
      </c>
      <c r="F15" s="20">
        <v>0.8829777415498038</v>
      </c>
      <c r="G15" s="4">
        <v>1</v>
      </c>
      <c r="H15" s="5">
        <v>0.98789115913121872</v>
      </c>
      <c r="I15" s="4">
        <v>1</v>
      </c>
      <c r="J15" s="4">
        <f t="shared" si="1"/>
        <v>2</v>
      </c>
      <c r="K15" s="21">
        <v>1</v>
      </c>
      <c r="L15" s="20">
        <v>1.0619527421236874</v>
      </c>
      <c r="M15" s="6">
        <v>3</v>
      </c>
      <c r="N15" s="7">
        <v>159.41233</v>
      </c>
      <c r="O15" s="5">
        <v>1.6910186697782965</v>
      </c>
      <c r="P15" s="6">
        <v>3</v>
      </c>
      <c r="Q15" s="6">
        <f t="shared" si="2"/>
        <v>6</v>
      </c>
      <c r="R15" s="21">
        <v>3</v>
      </c>
      <c r="S15" s="20">
        <v>44.396506963190831</v>
      </c>
      <c r="T15" s="6">
        <v>3</v>
      </c>
      <c r="U15" s="5">
        <v>5.6433648032247801</v>
      </c>
      <c r="V15" s="6">
        <v>3</v>
      </c>
      <c r="W15" s="4">
        <f t="shared" si="3"/>
        <v>6</v>
      </c>
      <c r="X15" s="21">
        <v>3</v>
      </c>
      <c r="Y15" s="30">
        <f t="shared" si="4"/>
        <v>2.5</v>
      </c>
      <c r="Z15" s="33">
        <f t="shared" si="5"/>
        <v>3</v>
      </c>
      <c r="AA15" s="55">
        <v>1</v>
      </c>
      <c r="AB15" s="36">
        <f t="shared" si="6"/>
        <v>3</v>
      </c>
      <c r="AC15" s="33">
        <f t="shared" si="7"/>
        <v>2</v>
      </c>
      <c r="AD15" s="37">
        <v>1</v>
      </c>
      <c r="AE15" s="39">
        <f t="shared" si="10"/>
        <v>1</v>
      </c>
      <c r="AF15" s="43">
        <f t="shared" si="11"/>
        <v>3</v>
      </c>
      <c r="AG15" s="8">
        <v>3</v>
      </c>
      <c r="AH15" s="60">
        <v>6</v>
      </c>
      <c r="AI15" s="8">
        <f t="shared" si="8"/>
        <v>18</v>
      </c>
      <c r="AJ15" s="63">
        <f t="shared" si="9"/>
        <v>4</v>
      </c>
    </row>
    <row r="16" spans="1:36" x14ac:dyDescent="0.35">
      <c r="A16" s="11">
        <v>15</v>
      </c>
      <c r="B16" s="12" t="s">
        <v>44</v>
      </c>
      <c r="C16" s="20">
        <v>0</v>
      </c>
      <c r="D16" s="4">
        <v>1</v>
      </c>
      <c r="E16" s="21">
        <f t="shared" si="0"/>
        <v>1</v>
      </c>
      <c r="F16" s="20">
        <v>11.54490277644812</v>
      </c>
      <c r="G16" s="4">
        <v>4</v>
      </c>
      <c r="H16" s="5">
        <v>10.434427450053045</v>
      </c>
      <c r="I16" s="4">
        <v>4</v>
      </c>
      <c r="J16" s="4">
        <f t="shared" si="1"/>
        <v>8</v>
      </c>
      <c r="K16" s="21">
        <v>4</v>
      </c>
      <c r="L16" s="20">
        <v>1.9844953532781668</v>
      </c>
      <c r="M16" s="6">
        <v>3</v>
      </c>
      <c r="N16" s="7">
        <v>94.289670000000001</v>
      </c>
      <c r="O16" s="5">
        <v>2.0006295353278167</v>
      </c>
      <c r="P16" s="6">
        <v>4</v>
      </c>
      <c r="Q16" s="6">
        <f t="shared" si="2"/>
        <v>7</v>
      </c>
      <c r="R16" s="21">
        <v>4</v>
      </c>
      <c r="S16" s="20">
        <v>26.034790821981744</v>
      </c>
      <c r="T16" s="6">
        <v>4</v>
      </c>
      <c r="U16" s="5">
        <v>0.84871631657118607</v>
      </c>
      <c r="V16" s="6">
        <v>4</v>
      </c>
      <c r="W16" s="4">
        <f t="shared" si="3"/>
        <v>8</v>
      </c>
      <c r="X16" s="21">
        <v>4</v>
      </c>
      <c r="Y16" s="30">
        <f t="shared" si="4"/>
        <v>3.0999999999999996</v>
      </c>
      <c r="Z16" s="33">
        <f t="shared" si="5"/>
        <v>3</v>
      </c>
      <c r="AA16" s="67">
        <v>2</v>
      </c>
      <c r="AB16" s="68">
        <f t="shared" si="6"/>
        <v>6</v>
      </c>
      <c r="AC16" s="69">
        <f t="shared" si="7"/>
        <v>3</v>
      </c>
      <c r="AD16" s="70">
        <v>2</v>
      </c>
      <c r="AE16" s="71">
        <f t="shared" si="10"/>
        <v>1</v>
      </c>
      <c r="AF16" s="43">
        <f t="shared" si="11"/>
        <v>3</v>
      </c>
      <c r="AG16" s="8">
        <v>3</v>
      </c>
      <c r="AH16" s="72">
        <v>6</v>
      </c>
      <c r="AI16" s="8">
        <f t="shared" si="8"/>
        <v>18</v>
      </c>
      <c r="AJ16" s="63">
        <f t="shared" si="9"/>
        <v>4</v>
      </c>
    </row>
    <row r="17" spans="1:36" x14ac:dyDescent="0.35">
      <c r="A17" s="11">
        <v>16</v>
      </c>
      <c r="B17" s="12" t="s">
        <v>45</v>
      </c>
      <c r="C17" s="20">
        <v>1.6454599669668706</v>
      </c>
      <c r="D17" s="4">
        <v>3</v>
      </c>
      <c r="E17" s="21">
        <f t="shared" si="0"/>
        <v>3</v>
      </c>
      <c r="F17" s="20">
        <v>14.728823789857405</v>
      </c>
      <c r="G17" s="4">
        <v>4</v>
      </c>
      <c r="H17" s="5">
        <v>14.823012312640721</v>
      </c>
      <c r="I17" s="4">
        <v>4</v>
      </c>
      <c r="J17" s="4">
        <f t="shared" si="1"/>
        <v>8</v>
      </c>
      <c r="K17" s="21">
        <v>4</v>
      </c>
      <c r="L17" s="20">
        <v>0.42871319288088339</v>
      </c>
      <c r="M17" s="6">
        <v>1</v>
      </c>
      <c r="N17" s="7">
        <v>538.33186000000001</v>
      </c>
      <c r="O17" s="5">
        <v>2.8858789535756406</v>
      </c>
      <c r="P17" s="6">
        <v>4</v>
      </c>
      <c r="Q17" s="6">
        <f t="shared" si="2"/>
        <v>5</v>
      </c>
      <c r="R17" s="21">
        <v>3</v>
      </c>
      <c r="S17" s="20">
        <v>85.825424917551189</v>
      </c>
      <c r="T17" s="6">
        <v>1</v>
      </c>
      <c r="U17" s="5">
        <v>7.4514849362067119</v>
      </c>
      <c r="V17" s="6">
        <v>3</v>
      </c>
      <c r="W17" s="4">
        <f t="shared" si="3"/>
        <v>4</v>
      </c>
      <c r="X17" s="21">
        <v>2</v>
      </c>
      <c r="Y17" s="30">
        <f t="shared" si="4"/>
        <v>2.8</v>
      </c>
      <c r="Z17" s="33">
        <f t="shared" si="5"/>
        <v>3</v>
      </c>
      <c r="AA17" s="55">
        <v>3</v>
      </c>
      <c r="AB17" s="36">
        <f t="shared" si="6"/>
        <v>9</v>
      </c>
      <c r="AC17" s="33">
        <f t="shared" si="7"/>
        <v>3</v>
      </c>
      <c r="AD17" s="37">
        <v>4</v>
      </c>
      <c r="AE17" s="39">
        <f t="shared" si="10"/>
        <v>-1</v>
      </c>
      <c r="AF17" s="42">
        <f t="shared" si="11"/>
        <v>2</v>
      </c>
      <c r="AG17" s="8">
        <v>3</v>
      </c>
      <c r="AH17" s="60">
        <v>6</v>
      </c>
      <c r="AI17" s="8">
        <f t="shared" si="8"/>
        <v>18</v>
      </c>
      <c r="AJ17" s="63">
        <f t="shared" si="9"/>
        <v>4</v>
      </c>
    </row>
    <row r="18" spans="1:36" x14ac:dyDescent="0.35">
      <c r="A18" s="11">
        <v>17</v>
      </c>
      <c r="B18" s="12" t="s">
        <v>46</v>
      </c>
      <c r="C18" s="20">
        <v>2.3721679759085692</v>
      </c>
      <c r="D18" s="4">
        <v>4</v>
      </c>
      <c r="E18" s="21">
        <f t="shared" si="0"/>
        <v>4</v>
      </c>
      <c r="F18" s="20">
        <v>6.3379617939556239</v>
      </c>
      <c r="G18" s="4">
        <v>3</v>
      </c>
      <c r="H18" s="5">
        <v>5.6893988426262432</v>
      </c>
      <c r="I18" s="4">
        <v>3</v>
      </c>
      <c r="J18" s="4">
        <f t="shared" si="1"/>
        <v>6</v>
      </c>
      <c r="K18" s="21">
        <v>3</v>
      </c>
      <c r="L18" s="20">
        <v>1.1902778404743688</v>
      </c>
      <c r="M18" s="6">
        <v>3</v>
      </c>
      <c r="N18" s="7">
        <v>245.11726000000002</v>
      </c>
      <c r="O18" s="5">
        <v>2.3442737184391738</v>
      </c>
      <c r="P18" s="6">
        <v>4</v>
      </c>
      <c r="Q18" s="6">
        <f t="shared" si="2"/>
        <v>7</v>
      </c>
      <c r="R18" s="21">
        <v>4</v>
      </c>
      <c r="S18" s="20">
        <v>40.182522408569241</v>
      </c>
      <c r="T18" s="6">
        <v>3</v>
      </c>
      <c r="U18" s="5">
        <v>7.6798010711553175</v>
      </c>
      <c r="V18" s="6">
        <v>3</v>
      </c>
      <c r="W18" s="4">
        <f t="shared" si="3"/>
        <v>6</v>
      </c>
      <c r="X18" s="21">
        <v>3</v>
      </c>
      <c r="Y18" s="30">
        <f t="shared" si="4"/>
        <v>3.6</v>
      </c>
      <c r="Z18" s="33">
        <f t="shared" si="5"/>
        <v>4</v>
      </c>
      <c r="AA18" s="55">
        <v>3</v>
      </c>
      <c r="AB18" s="36">
        <f t="shared" si="6"/>
        <v>12</v>
      </c>
      <c r="AC18" s="33">
        <f t="shared" si="7"/>
        <v>4</v>
      </c>
      <c r="AD18" s="37">
        <v>2</v>
      </c>
      <c r="AE18" s="39">
        <f t="shared" si="10"/>
        <v>2</v>
      </c>
      <c r="AF18" s="44">
        <f t="shared" si="11"/>
        <v>4</v>
      </c>
      <c r="AG18" s="8">
        <v>3</v>
      </c>
      <c r="AH18" s="60">
        <v>6</v>
      </c>
      <c r="AI18" s="8">
        <f t="shared" si="8"/>
        <v>18</v>
      </c>
      <c r="AJ18" s="63">
        <f t="shared" si="9"/>
        <v>4</v>
      </c>
    </row>
    <row r="19" spans="1:36" x14ac:dyDescent="0.35">
      <c r="A19" s="11">
        <v>18</v>
      </c>
      <c r="B19" s="12" t="s">
        <v>47</v>
      </c>
      <c r="C19" s="20">
        <v>1.860460092679268</v>
      </c>
      <c r="D19" s="4">
        <v>3</v>
      </c>
      <c r="E19" s="21">
        <f t="shared" si="0"/>
        <v>3</v>
      </c>
      <c r="F19" s="20">
        <v>6.739504971137114</v>
      </c>
      <c r="G19" s="4">
        <v>3</v>
      </c>
      <c r="H19" s="5">
        <v>6.4549667898289833</v>
      </c>
      <c r="I19" s="4">
        <v>3</v>
      </c>
      <c r="J19" s="4">
        <f t="shared" si="1"/>
        <v>6</v>
      </c>
      <c r="K19" s="21">
        <v>3</v>
      </c>
      <c r="L19" s="20">
        <v>1.4104316531653165</v>
      </c>
      <c r="M19" s="6">
        <v>3</v>
      </c>
      <c r="N19" s="7">
        <v>160.30731</v>
      </c>
      <c r="O19" s="5">
        <v>2.4048501350135014</v>
      </c>
      <c r="P19" s="6">
        <v>4</v>
      </c>
      <c r="Q19" s="6">
        <f t="shared" si="2"/>
        <v>7</v>
      </c>
      <c r="R19" s="21">
        <v>4</v>
      </c>
      <c r="S19" s="20">
        <v>47.432281542754275</v>
      </c>
      <c r="T19" s="6">
        <v>3</v>
      </c>
      <c r="U19" s="5">
        <v>3.4653465346534653</v>
      </c>
      <c r="V19" s="6">
        <v>4</v>
      </c>
      <c r="W19" s="4">
        <f t="shared" si="3"/>
        <v>7</v>
      </c>
      <c r="X19" s="21">
        <v>4</v>
      </c>
      <c r="Y19" s="30">
        <f t="shared" si="4"/>
        <v>3.5999999999999996</v>
      </c>
      <c r="Z19" s="33">
        <f t="shared" si="5"/>
        <v>4</v>
      </c>
      <c r="AA19" s="55">
        <v>2</v>
      </c>
      <c r="AB19" s="36">
        <f t="shared" si="6"/>
        <v>8</v>
      </c>
      <c r="AC19" s="33">
        <f t="shared" si="7"/>
        <v>3</v>
      </c>
      <c r="AD19" s="37">
        <v>2</v>
      </c>
      <c r="AE19" s="39">
        <f t="shared" si="10"/>
        <v>1</v>
      </c>
      <c r="AF19" s="43">
        <f t="shared" si="11"/>
        <v>3</v>
      </c>
      <c r="AG19" s="8">
        <v>3</v>
      </c>
      <c r="AH19" s="60">
        <v>6</v>
      </c>
      <c r="AI19" s="8">
        <f t="shared" si="8"/>
        <v>18</v>
      </c>
      <c r="AJ19" s="63">
        <f t="shared" si="9"/>
        <v>4</v>
      </c>
    </row>
    <row r="20" spans="1:36" x14ac:dyDescent="0.35">
      <c r="A20" s="11">
        <v>19</v>
      </c>
      <c r="B20" s="12" t="s">
        <v>48</v>
      </c>
      <c r="C20" s="20">
        <v>1.4009166912211868</v>
      </c>
      <c r="D20" s="4">
        <v>3</v>
      </c>
      <c r="E20" s="21">
        <f t="shared" si="0"/>
        <v>3</v>
      </c>
      <c r="F20" s="20">
        <v>0</v>
      </c>
      <c r="G20" s="4">
        <v>1</v>
      </c>
      <c r="H20" s="5">
        <v>2.074704461418996</v>
      </c>
      <c r="I20" s="4">
        <v>3</v>
      </c>
      <c r="J20" s="4">
        <f t="shared" si="1"/>
        <v>4</v>
      </c>
      <c r="K20" s="21">
        <v>2</v>
      </c>
      <c r="L20" s="20">
        <v>0.34502687591956843</v>
      </c>
      <c r="M20" s="6">
        <v>1</v>
      </c>
      <c r="N20" s="7">
        <v>84.135220000000004</v>
      </c>
      <c r="O20" s="5">
        <v>0.68771636423083216</v>
      </c>
      <c r="P20" s="6">
        <v>2</v>
      </c>
      <c r="Q20" s="6">
        <f t="shared" si="2"/>
        <v>3</v>
      </c>
      <c r="R20" s="21">
        <v>2</v>
      </c>
      <c r="S20" s="20">
        <v>1.9719154814453077E-2</v>
      </c>
      <c r="T20" s="6">
        <v>4</v>
      </c>
      <c r="U20" s="5">
        <v>0.84191597188164136</v>
      </c>
      <c r="V20" s="6">
        <v>4</v>
      </c>
      <c r="W20" s="4">
        <f t="shared" si="3"/>
        <v>8</v>
      </c>
      <c r="X20" s="21">
        <v>4</v>
      </c>
      <c r="Y20" s="30">
        <f t="shared" si="4"/>
        <v>2.8999999999999995</v>
      </c>
      <c r="Z20" s="33">
        <f t="shared" si="5"/>
        <v>3</v>
      </c>
      <c r="AA20" s="55">
        <v>2</v>
      </c>
      <c r="AB20" s="36">
        <f t="shared" si="6"/>
        <v>6</v>
      </c>
      <c r="AC20" s="33">
        <f t="shared" si="7"/>
        <v>3</v>
      </c>
      <c r="AD20" s="37">
        <v>1</v>
      </c>
      <c r="AE20" s="39">
        <f t="shared" si="10"/>
        <v>2</v>
      </c>
      <c r="AF20" s="44">
        <f t="shared" si="11"/>
        <v>4</v>
      </c>
      <c r="AG20" s="8">
        <v>3</v>
      </c>
      <c r="AH20" s="60">
        <v>6</v>
      </c>
      <c r="AI20" s="8">
        <f t="shared" si="8"/>
        <v>18</v>
      </c>
      <c r="AJ20" s="63">
        <f t="shared" si="9"/>
        <v>4</v>
      </c>
    </row>
    <row r="21" spans="1:36" x14ac:dyDescent="0.35">
      <c r="A21" s="11">
        <v>20</v>
      </c>
      <c r="B21" s="12" t="s">
        <v>49</v>
      </c>
      <c r="C21" s="20">
        <v>2.0358519260020733</v>
      </c>
      <c r="D21" s="4">
        <v>4</v>
      </c>
      <c r="E21" s="21">
        <f t="shared" si="0"/>
        <v>4</v>
      </c>
      <c r="F21" s="20">
        <v>4.1069313973047681</v>
      </c>
      <c r="G21" s="4">
        <v>3</v>
      </c>
      <c r="H21" s="5">
        <v>4.0647754365065651</v>
      </c>
      <c r="I21" s="4">
        <v>3</v>
      </c>
      <c r="J21" s="4">
        <f t="shared" si="1"/>
        <v>6</v>
      </c>
      <c r="K21" s="21">
        <v>3</v>
      </c>
      <c r="L21" s="20">
        <v>0.50111169661368349</v>
      </c>
      <c r="M21" s="6">
        <v>1</v>
      </c>
      <c r="N21" s="7">
        <v>92.129460000000009</v>
      </c>
      <c r="O21" s="5">
        <v>1.591732204561161</v>
      </c>
      <c r="P21" s="6">
        <v>3</v>
      </c>
      <c r="Q21" s="6">
        <f t="shared" si="2"/>
        <v>4</v>
      </c>
      <c r="R21" s="21">
        <v>2</v>
      </c>
      <c r="S21" s="20">
        <v>39.995016385625426</v>
      </c>
      <c r="T21" s="6">
        <v>3</v>
      </c>
      <c r="U21" s="5">
        <v>23.496890117484451</v>
      </c>
      <c r="V21" s="6">
        <v>1</v>
      </c>
      <c r="W21" s="4">
        <f t="shared" si="3"/>
        <v>4</v>
      </c>
      <c r="X21" s="21">
        <v>2</v>
      </c>
      <c r="Y21" s="30">
        <f t="shared" si="4"/>
        <v>2.7</v>
      </c>
      <c r="Z21" s="33">
        <f t="shared" si="5"/>
        <v>3</v>
      </c>
      <c r="AA21" s="55">
        <v>2</v>
      </c>
      <c r="AB21" s="36">
        <f t="shared" si="6"/>
        <v>6</v>
      </c>
      <c r="AC21" s="33">
        <f t="shared" si="7"/>
        <v>3</v>
      </c>
      <c r="AD21" s="37">
        <v>1</v>
      </c>
      <c r="AE21" s="39">
        <f t="shared" si="10"/>
        <v>2</v>
      </c>
      <c r="AF21" s="44">
        <f t="shared" si="11"/>
        <v>4</v>
      </c>
      <c r="AG21" s="8">
        <v>3</v>
      </c>
      <c r="AH21" s="60">
        <v>6</v>
      </c>
      <c r="AI21" s="8">
        <f t="shared" si="8"/>
        <v>18</v>
      </c>
      <c r="AJ21" s="63">
        <f t="shared" si="9"/>
        <v>4</v>
      </c>
    </row>
    <row r="22" spans="1:36" x14ac:dyDescent="0.35">
      <c r="A22" s="11">
        <v>21</v>
      </c>
      <c r="B22" s="12" t="s">
        <v>50</v>
      </c>
      <c r="C22" s="20">
        <v>0.40627444003708729</v>
      </c>
      <c r="D22" s="4">
        <v>2</v>
      </c>
      <c r="E22" s="21">
        <f t="shared" si="0"/>
        <v>2</v>
      </c>
      <c r="F22" s="20">
        <v>4.2787836968430577</v>
      </c>
      <c r="G22" s="4">
        <v>3</v>
      </c>
      <c r="H22" s="5">
        <v>4.4706227624966077</v>
      </c>
      <c r="I22" s="4">
        <v>3</v>
      </c>
      <c r="J22" s="4">
        <f t="shared" si="1"/>
        <v>6</v>
      </c>
      <c r="K22" s="21">
        <v>3</v>
      </c>
      <c r="L22" s="20">
        <v>0.34682090456806874</v>
      </c>
      <c r="M22" s="6">
        <v>1</v>
      </c>
      <c r="N22" s="7">
        <v>212.04906</v>
      </c>
      <c r="O22" s="5">
        <v>1.9181280868385346</v>
      </c>
      <c r="P22" s="6">
        <v>3</v>
      </c>
      <c r="Q22" s="6">
        <f t="shared" si="2"/>
        <v>4</v>
      </c>
      <c r="R22" s="21">
        <v>2</v>
      </c>
      <c r="S22" s="20">
        <v>51.777482539936685</v>
      </c>
      <c r="T22" s="6">
        <v>2</v>
      </c>
      <c r="U22" s="5">
        <v>5.210312075983718</v>
      </c>
      <c r="V22" s="6">
        <v>3</v>
      </c>
      <c r="W22" s="4">
        <f t="shared" si="3"/>
        <v>5</v>
      </c>
      <c r="X22" s="21">
        <v>3</v>
      </c>
      <c r="Y22" s="30">
        <f t="shared" si="4"/>
        <v>2.4</v>
      </c>
      <c r="Z22" s="33">
        <f t="shared" si="5"/>
        <v>2</v>
      </c>
      <c r="AA22" s="55">
        <v>1</v>
      </c>
      <c r="AB22" s="36">
        <f t="shared" si="6"/>
        <v>2</v>
      </c>
      <c r="AC22" s="33">
        <f t="shared" si="7"/>
        <v>1</v>
      </c>
      <c r="AD22" s="37">
        <v>2</v>
      </c>
      <c r="AE22" s="39">
        <f t="shared" si="10"/>
        <v>-1</v>
      </c>
      <c r="AF22" s="42">
        <f t="shared" si="11"/>
        <v>2</v>
      </c>
      <c r="AG22" s="8">
        <v>3</v>
      </c>
      <c r="AH22" s="60">
        <v>6</v>
      </c>
      <c r="AI22" s="8">
        <f t="shared" si="8"/>
        <v>18</v>
      </c>
      <c r="AJ22" s="63">
        <f t="shared" si="9"/>
        <v>4</v>
      </c>
    </row>
    <row r="23" spans="1:36" x14ac:dyDescent="0.35">
      <c r="A23" s="11">
        <v>22</v>
      </c>
      <c r="B23" s="12" t="s">
        <v>51</v>
      </c>
      <c r="C23" s="20">
        <v>6.582670390677035</v>
      </c>
      <c r="D23" s="4">
        <v>4</v>
      </c>
      <c r="E23" s="21">
        <f t="shared" si="0"/>
        <v>4</v>
      </c>
      <c r="F23" s="20">
        <v>15.705926808966147</v>
      </c>
      <c r="G23" s="4">
        <v>4</v>
      </c>
      <c r="H23" s="5">
        <v>15.661881034034767</v>
      </c>
      <c r="I23" s="4">
        <v>4</v>
      </c>
      <c r="J23" s="4">
        <f t="shared" si="1"/>
        <v>8</v>
      </c>
      <c r="K23" s="21">
        <v>4</v>
      </c>
      <c r="L23" s="20">
        <v>1.1211164318389752</v>
      </c>
      <c r="M23" s="6">
        <v>3</v>
      </c>
      <c r="N23" s="7">
        <v>213.83833999999999</v>
      </c>
      <c r="O23" s="5">
        <v>1.9564349496797804</v>
      </c>
      <c r="P23" s="6">
        <v>3</v>
      </c>
      <c r="Q23" s="6">
        <f t="shared" si="2"/>
        <v>6</v>
      </c>
      <c r="R23" s="21">
        <v>3</v>
      </c>
      <c r="S23" s="20">
        <v>29.013784107959737</v>
      </c>
      <c r="T23" s="6">
        <v>4</v>
      </c>
      <c r="U23" s="5">
        <v>10.228728270814273</v>
      </c>
      <c r="V23" s="6">
        <v>2</v>
      </c>
      <c r="W23" s="4">
        <f t="shared" si="3"/>
        <v>6</v>
      </c>
      <c r="X23" s="21">
        <v>3</v>
      </c>
      <c r="Y23" s="30">
        <f t="shared" si="4"/>
        <v>3.4</v>
      </c>
      <c r="Z23" s="33">
        <f t="shared" si="5"/>
        <v>3</v>
      </c>
      <c r="AA23" s="55">
        <v>4</v>
      </c>
      <c r="AB23" s="36">
        <f t="shared" si="6"/>
        <v>12</v>
      </c>
      <c r="AC23" s="33">
        <f t="shared" si="7"/>
        <v>4</v>
      </c>
      <c r="AD23" s="37">
        <v>2</v>
      </c>
      <c r="AE23" s="39">
        <f t="shared" si="10"/>
        <v>2</v>
      </c>
      <c r="AF23" s="44">
        <f t="shared" si="11"/>
        <v>4</v>
      </c>
      <c r="AG23" s="8">
        <v>3</v>
      </c>
      <c r="AH23" s="60">
        <v>6</v>
      </c>
      <c r="AI23" s="8">
        <f t="shared" si="8"/>
        <v>18</v>
      </c>
      <c r="AJ23" s="63">
        <f t="shared" si="9"/>
        <v>4</v>
      </c>
    </row>
    <row r="24" spans="1:36" x14ac:dyDescent="0.35">
      <c r="A24" s="11">
        <v>23</v>
      </c>
      <c r="B24" s="12" t="s">
        <v>52</v>
      </c>
      <c r="C24" s="20">
        <v>6.068413989759037</v>
      </c>
      <c r="D24" s="4">
        <v>4</v>
      </c>
      <c r="E24" s="21">
        <f t="shared" si="0"/>
        <v>4</v>
      </c>
      <c r="F24" s="20">
        <v>11.288334197215276</v>
      </c>
      <c r="G24" s="4">
        <v>4</v>
      </c>
      <c r="H24" s="5">
        <v>10.450840104716981</v>
      </c>
      <c r="I24" s="4">
        <v>4</v>
      </c>
      <c r="J24" s="4">
        <f t="shared" si="1"/>
        <v>8</v>
      </c>
      <c r="K24" s="21">
        <v>4</v>
      </c>
      <c r="L24" s="20">
        <v>2.0595700841100251</v>
      </c>
      <c r="M24" s="6">
        <v>4</v>
      </c>
      <c r="N24" s="7">
        <v>186.17951000000002</v>
      </c>
      <c r="O24" s="5">
        <v>2.1161571948170042</v>
      </c>
      <c r="P24" s="6">
        <v>4</v>
      </c>
      <c r="Q24" s="6">
        <f t="shared" si="2"/>
        <v>8</v>
      </c>
      <c r="R24" s="21">
        <v>4</v>
      </c>
      <c r="S24" s="20">
        <v>27.269235868151853</v>
      </c>
      <c r="T24" s="6">
        <v>4</v>
      </c>
      <c r="U24" s="5">
        <v>15.003409865878609</v>
      </c>
      <c r="V24" s="6">
        <v>2</v>
      </c>
      <c r="W24" s="4">
        <f t="shared" si="3"/>
        <v>6</v>
      </c>
      <c r="X24" s="21">
        <v>3</v>
      </c>
      <c r="Y24" s="30">
        <f t="shared" si="4"/>
        <v>3.6999999999999997</v>
      </c>
      <c r="Z24" s="33">
        <f t="shared" si="5"/>
        <v>4</v>
      </c>
      <c r="AA24" s="55">
        <v>4</v>
      </c>
      <c r="AB24" s="36">
        <f t="shared" si="6"/>
        <v>16</v>
      </c>
      <c r="AC24" s="33">
        <f t="shared" si="7"/>
        <v>4</v>
      </c>
      <c r="AD24" s="37">
        <v>2</v>
      </c>
      <c r="AE24" s="39">
        <f t="shared" si="10"/>
        <v>2</v>
      </c>
      <c r="AF24" s="44">
        <f t="shared" si="11"/>
        <v>4</v>
      </c>
      <c r="AG24" s="8">
        <v>3</v>
      </c>
      <c r="AH24" s="60">
        <v>6</v>
      </c>
      <c r="AI24" s="8">
        <f t="shared" si="8"/>
        <v>18</v>
      </c>
      <c r="AJ24" s="63">
        <f t="shared" si="9"/>
        <v>4</v>
      </c>
    </row>
    <row r="25" spans="1:36" x14ac:dyDescent="0.35">
      <c r="A25" s="11">
        <v>24</v>
      </c>
      <c r="B25" s="12" t="s">
        <v>53</v>
      </c>
      <c r="C25" s="20">
        <v>4.6847030248720927</v>
      </c>
      <c r="D25" s="4">
        <v>4</v>
      </c>
      <c r="E25" s="21">
        <f t="shared" si="0"/>
        <v>4</v>
      </c>
      <c r="F25" s="20">
        <v>8.3373429197674417E-2</v>
      </c>
      <c r="G25" s="4">
        <v>1</v>
      </c>
      <c r="H25" s="5">
        <v>0.25936251634534879</v>
      </c>
      <c r="I25" s="4">
        <v>1</v>
      </c>
      <c r="J25" s="4">
        <f t="shared" si="1"/>
        <v>2</v>
      </c>
      <c r="K25" s="21">
        <v>1</v>
      </c>
      <c r="L25" s="20">
        <v>2.0033164999999999</v>
      </c>
      <c r="M25" s="6">
        <v>4</v>
      </c>
      <c r="N25" s="7">
        <v>151.51595</v>
      </c>
      <c r="O25" s="5">
        <v>1.7618133720930234</v>
      </c>
      <c r="P25" s="6">
        <v>3</v>
      </c>
      <c r="Q25" s="6">
        <f t="shared" si="2"/>
        <v>7</v>
      </c>
      <c r="R25" s="21">
        <v>4</v>
      </c>
      <c r="S25" s="20">
        <v>10.833479488604652</v>
      </c>
      <c r="T25" s="6">
        <v>4</v>
      </c>
      <c r="U25" s="5">
        <v>1.7441860465116279</v>
      </c>
      <c r="V25" s="6">
        <v>4</v>
      </c>
      <c r="W25" s="4">
        <f t="shared" si="3"/>
        <v>8</v>
      </c>
      <c r="X25" s="21">
        <v>4</v>
      </c>
      <c r="Y25" s="30">
        <f t="shared" si="4"/>
        <v>3.7</v>
      </c>
      <c r="Z25" s="33">
        <f t="shared" si="5"/>
        <v>4</v>
      </c>
      <c r="AA25" s="55">
        <v>4</v>
      </c>
      <c r="AB25" s="36">
        <f t="shared" si="6"/>
        <v>16</v>
      </c>
      <c r="AC25" s="33">
        <f t="shared" si="7"/>
        <v>4</v>
      </c>
      <c r="AD25" s="37">
        <v>3</v>
      </c>
      <c r="AE25" s="39">
        <f t="shared" si="10"/>
        <v>1</v>
      </c>
      <c r="AF25" s="43">
        <f t="shared" si="11"/>
        <v>3</v>
      </c>
      <c r="AG25" s="8">
        <v>3</v>
      </c>
      <c r="AH25" s="60">
        <v>6</v>
      </c>
      <c r="AI25" s="8">
        <f t="shared" si="8"/>
        <v>18</v>
      </c>
      <c r="AJ25" s="63">
        <f t="shared" si="9"/>
        <v>4</v>
      </c>
    </row>
    <row r="26" spans="1:36" x14ac:dyDescent="0.35">
      <c r="A26" s="11">
        <v>25</v>
      </c>
      <c r="B26" s="12" t="s">
        <v>54</v>
      </c>
      <c r="C26" s="20">
        <v>0.22404573315217974</v>
      </c>
      <c r="D26" s="4">
        <v>2</v>
      </c>
      <c r="E26" s="21">
        <f t="shared" si="0"/>
        <v>2</v>
      </c>
      <c r="F26" s="20">
        <v>0</v>
      </c>
      <c r="G26" s="4">
        <v>1</v>
      </c>
      <c r="H26" s="5">
        <v>0.12087674410938753</v>
      </c>
      <c r="I26" s="4">
        <v>1</v>
      </c>
      <c r="J26" s="4">
        <f t="shared" si="1"/>
        <v>2</v>
      </c>
      <c r="K26" s="21">
        <v>1</v>
      </c>
      <c r="L26" s="20">
        <v>0.53396801283765716</v>
      </c>
      <c r="M26" s="6">
        <v>2</v>
      </c>
      <c r="N26" s="7">
        <v>58.566019999999995</v>
      </c>
      <c r="O26" s="5">
        <v>1.5663551751805294</v>
      </c>
      <c r="P26" s="6">
        <v>3</v>
      </c>
      <c r="Q26" s="6">
        <f t="shared" si="2"/>
        <v>5</v>
      </c>
      <c r="R26" s="21">
        <v>3</v>
      </c>
      <c r="S26" s="20">
        <v>94.204611128644018</v>
      </c>
      <c r="T26" s="6">
        <v>1</v>
      </c>
      <c r="U26" s="5">
        <v>7.6223589194971915</v>
      </c>
      <c r="V26" s="6">
        <v>3</v>
      </c>
      <c r="W26" s="4">
        <f t="shared" si="3"/>
        <v>4</v>
      </c>
      <c r="X26" s="21">
        <v>2</v>
      </c>
      <c r="Y26" s="30">
        <f t="shared" si="4"/>
        <v>2.1999999999999997</v>
      </c>
      <c r="Z26" s="33">
        <f t="shared" si="5"/>
        <v>2</v>
      </c>
      <c r="AA26" s="55">
        <v>1</v>
      </c>
      <c r="AB26" s="36">
        <f t="shared" si="6"/>
        <v>2</v>
      </c>
      <c r="AC26" s="33">
        <f t="shared" si="7"/>
        <v>1</v>
      </c>
      <c r="AD26" s="37">
        <v>2</v>
      </c>
      <c r="AE26" s="39">
        <f t="shared" si="10"/>
        <v>-1</v>
      </c>
      <c r="AF26" s="42">
        <f t="shared" si="11"/>
        <v>2</v>
      </c>
      <c r="AG26" s="8">
        <v>3</v>
      </c>
      <c r="AH26" s="60">
        <v>6</v>
      </c>
      <c r="AI26" s="8">
        <f t="shared" si="8"/>
        <v>18</v>
      </c>
      <c r="AJ26" s="63">
        <f t="shared" si="9"/>
        <v>4</v>
      </c>
    </row>
    <row r="27" spans="1:36" ht="15" thickBot="1" x14ac:dyDescent="0.4">
      <c r="A27" s="14">
        <v>26</v>
      </c>
      <c r="B27" s="15" t="s">
        <v>55</v>
      </c>
      <c r="C27" s="22">
        <v>3.2517287266094423</v>
      </c>
      <c r="D27" s="23">
        <v>4</v>
      </c>
      <c r="E27" s="24">
        <f t="shared" si="0"/>
        <v>4</v>
      </c>
      <c r="F27" s="22">
        <v>2.4304301547394238</v>
      </c>
      <c r="G27" s="23">
        <v>3</v>
      </c>
      <c r="H27" s="25">
        <v>2.484826295377069</v>
      </c>
      <c r="I27" s="23">
        <v>3</v>
      </c>
      <c r="J27" s="23">
        <f t="shared" si="1"/>
        <v>6</v>
      </c>
      <c r="K27" s="24">
        <v>3</v>
      </c>
      <c r="L27" s="22">
        <v>0.76801767014101774</v>
      </c>
      <c r="M27" s="26">
        <v>2</v>
      </c>
      <c r="N27" s="27">
        <v>152.90742</v>
      </c>
      <c r="O27" s="25">
        <v>1.8750143470263643</v>
      </c>
      <c r="P27" s="26">
        <v>3</v>
      </c>
      <c r="Q27" s="26">
        <f t="shared" si="2"/>
        <v>5</v>
      </c>
      <c r="R27" s="24">
        <v>3</v>
      </c>
      <c r="S27" s="22">
        <v>60.430962469895775</v>
      </c>
      <c r="T27" s="26">
        <v>2</v>
      </c>
      <c r="U27" s="25">
        <v>14.199877375843041</v>
      </c>
      <c r="V27" s="26">
        <v>2</v>
      </c>
      <c r="W27" s="23">
        <f t="shared" si="3"/>
        <v>4</v>
      </c>
      <c r="X27" s="24">
        <v>2</v>
      </c>
      <c r="Y27" s="30">
        <f t="shared" si="4"/>
        <v>3</v>
      </c>
      <c r="Z27" s="34">
        <f t="shared" si="5"/>
        <v>3</v>
      </c>
      <c r="AA27" s="55">
        <v>3</v>
      </c>
      <c r="AB27" s="36">
        <f t="shared" si="6"/>
        <v>9</v>
      </c>
      <c r="AC27" s="34">
        <f t="shared" si="7"/>
        <v>3</v>
      </c>
      <c r="AD27" s="38">
        <v>1</v>
      </c>
      <c r="AE27" s="39">
        <f t="shared" si="10"/>
        <v>2</v>
      </c>
      <c r="AF27" s="45">
        <f t="shared" si="11"/>
        <v>4</v>
      </c>
      <c r="AG27" s="8">
        <v>3</v>
      </c>
      <c r="AH27" s="60">
        <v>6</v>
      </c>
      <c r="AI27" s="8">
        <f t="shared" si="8"/>
        <v>18</v>
      </c>
      <c r="AJ27" s="63">
        <f t="shared" si="9"/>
        <v>4</v>
      </c>
    </row>
  </sheetData>
  <sortState xmlns:xlrd2="http://schemas.microsoft.com/office/spreadsheetml/2017/richdata2" ref="A2:AJ27">
    <sortCondition ref="A2:A27"/>
  </sortState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8616B8-9DEA-412E-8A43-14A87240D292}">
  <dimension ref="A1:AJ27"/>
  <sheetViews>
    <sheetView zoomScale="80" zoomScaleNormal="80" workbookViewId="0">
      <selection activeCell="H16" sqref="H16"/>
    </sheetView>
  </sheetViews>
  <sheetFormatPr defaultColWidth="8.7265625" defaultRowHeight="14" x14ac:dyDescent="0.3"/>
  <cols>
    <col min="1" max="1" width="8.7265625" style="1"/>
    <col min="2" max="2" width="25.7265625" style="1" customWidth="1"/>
    <col min="3" max="3" width="12.453125" style="1" customWidth="1"/>
    <col min="4" max="4" width="10.54296875" style="1" customWidth="1"/>
    <col min="5" max="5" width="14" style="1" customWidth="1"/>
    <col min="6" max="6" width="8.54296875" style="1" customWidth="1"/>
    <col min="7" max="7" width="7" style="1" customWidth="1"/>
    <col min="8" max="8" width="10.54296875" style="1" customWidth="1"/>
    <col min="9" max="10" width="7" style="1" customWidth="1"/>
    <col min="11" max="11" width="15.1796875" style="1" customWidth="1"/>
    <col min="12" max="12" width="13" style="1" customWidth="1"/>
    <col min="13" max="13" width="7" style="1" customWidth="1"/>
    <col min="14" max="14" width="9.7265625" style="1" customWidth="1"/>
    <col min="15" max="15" width="11.7265625" style="1" customWidth="1"/>
    <col min="16" max="17" width="7" style="1" customWidth="1"/>
    <col min="18" max="18" width="15.1796875" style="1" customWidth="1"/>
    <col min="19" max="19" width="10.453125" style="1" customWidth="1"/>
    <col min="20" max="23" width="7" style="1" customWidth="1"/>
    <col min="24" max="24" width="13.7265625" style="1" customWidth="1"/>
    <col min="25" max="25" width="14.453125" style="1" customWidth="1"/>
    <col min="26" max="26" width="14.54296875" style="1" customWidth="1"/>
    <col min="27" max="27" width="21.26953125" style="2" customWidth="1"/>
    <col min="28" max="28" width="15.7265625" style="2" customWidth="1"/>
    <col min="29" max="29" width="16" style="2" customWidth="1"/>
    <col min="30" max="30" width="17" style="2" customWidth="1"/>
    <col min="31" max="31" width="16.81640625" style="2" customWidth="1"/>
    <col min="32" max="32" width="15.1796875" style="2" customWidth="1"/>
    <col min="33" max="33" width="14.54296875" style="2" customWidth="1"/>
    <col min="34" max="34" width="16.81640625" style="2" customWidth="1"/>
    <col min="35" max="35" width="16.26953125" style="2" customWidth="1"/>
    <col min="36" max="36" width="16.453125" style="1" customWidth="1"/>
    <col min="37" max="16384" width="8.7265625" style="1"/>
  </cols>
  <sheetData>
    <row r="1" spans="1:36" ht="96" customHeight="1" x14ac:dyDescent="0.3">
      <c r="A1" s="9" t="s">
        <v>0</v>
      </c>
      <c r="B1" s="10" t="s">
        <v>1</v>
      </c>
      <c r="C1" s="17" t="s">
        <v>2</v>
      </c>
      <c r="D1" s="18" t="s">
        <v>3</v>
      </c>
      <c r="E1" s="19" t="s">
        <v>4</v>
      </c>
      <c r="F1" s="17" t="s">
        <v>5</v>
      </c>
      <c r="G1" s="18" t="s">
        <v>6</v>
      </c>
      <c r="H1" s="18" t="s">
        <v>7</v>
      </c>
      <c r="I1" s="18" t="s">
        <v>6</v>
      </c>
      <c r="J1" s="18" t="s">
        <v>8</v>
      </c>
      <c r="K1" s="19" t="s">
        <v>9</v>
      </c>
      <c r="L1" s="17" t="s">
        <v>10</v>
      </c>
      <c r="M1" s="18" t="s">
        <v>6</v>
      </c>
      <c r="N1" s="18" t="s">
        <v>11</v>
      </c>
      <c r="O1" s="18" t="s">
        <v>12</v>
      </c>
      <c r="P1" s="18" t="s">
        <v>6</v>
      </c>
      <c r="Q1" s="18" t="s">
        <v>8</v>
      </c>
      <c r="R1" s="19" t="s">
        <v>13</v>
      </c>
      <c r="S1" s="17" t="s">
        <v>14</v>
      </c>
      <c r="T1" s="18" t="s">
        <v>6</v>
      </c>
      <c r="U1" s="18" t="s">
        <v>15</v>
      </c>
      <c r="V1" s="18" t="s">
        <v>6</v>
      </c>
      <c r="W1" s="18" t="s">
        <v>8</v>
      </c>
      <c r="X1" s="19" t="s">
        <v>16</v>
      </c>
      <c r="Y1" s="29" t="s">
        <v>17</v>
      </c>
      <c r="Z1" s="32" t="s">
        <v>18</v>
      </c>
      <c r="AA1" s="16" t="s">
        <v>19</v>
      </c>
      <c r="AB1" s="35" t="s">
        <v>20</v>
      </c>
      <c r="AC1" s="32" t="s">
        <v>21</v>
      </c>
      <c r="AD1" s="32" t="s">
        <v>22</v>
      </c>
      <c r="AE1" s="29" t="s">
        <v>23</v>
      </c>
      <c r="AF1" s="32" t="s">
        <v>24</v>
      </c>
      <c r="AG1" s="3" t="s">
        <v>25</v>
      </c>
      <c r="AH1" s="3" t="s">
        <v>26</v>
      </c>
      <c r="AI1" s="3" t="s">
        <v>27</v>
      </c>
      <c r="AJ1" s="3" t="s">
        <v>28</v>
      </c>
    </row>
    <row r="2" spans="1:36" ht="14.5" x14ac:dyDescent="0.3">
      <c r="A2" s="11">
        <v>1</v>
      </c>
      <c r="B2" s="12" t="s">
        <v>29</v>
      </c>
      <c r="C2" s="20">
        <v>4.2078294350433048</v>
      </c>
      <c r="D2" s="4">
        <v>4</v>
      </c>
      <c r="E2" s="21">
        <f t="shared" ref="E2:E27" si="0">D2</f>
        <v>4</v>
      </c>
      <c r="F2" s="20">
        <v>1.3629353600058296</v>
      </c>
      <c r="G2" s="4">
        <v>2</v>
      </c>
      <c r="H2" s="5">
        <v>2.1228224019257995</v>
      </c>
      <c r="I2" s="4">
        <v>3</v>
      </c>
      <c r="J2" s="4">
        <f t="shared" ref="J2:J27" si="1">G2+I2</f>
        <v>5</v>
      </c>
      <c r="K2" s="21">
        <v>3</v>
      </c>
      <c r="L2" s="20">
        <v>1.1517480138241172</v>
      </c>
      <c r="M2" s="6">
        <v>3</v>
      </c>
      <c r="N2" s="7">
        <v>330.36003000000005</v>
      </c>
      <c r="O2" s="5">
        <v>1.3755830696202533</v>
      </c>
      <c r="P2" s="6">
        <v>3</v>
      </c>
      <c r="Q2" s="6">
        <f t="shared" ref="Q2:Q27" si="2">M2+P2</f>
        <v>6</v>
      </c>
      <c r="R2" s="21">
        <v>3</v>
      </c>
      <c r="S2" s="20">
        <v>1.226031496918722</v>
      </c>
      <c r="T2" s="6">
        <v>4</v>
      </c>
      <c r="U2" s="5">
        <v>2.7731512325116587</v>
      </c>
      <c r="V2" s="6">
        <v>4</v>
      </c>
      <c r="W2" s="4">
        <f t="shared" ref="W2:W27" si="3">T2+V2</f>
        <v>8</v>
      </c>
      <c r="X2" s="21">
        <v>4</v>
      </c>
      <c r="Y2" s="56">
        <f t="shared" ref="Y2:Y27" si="4">(0.01*E2+0.33*K2+0.33*R2+0.33*X2)</f>
        <v>3.34</v>
      </c>
      <c r="Z2" s="33">
        <f t="shared" ref="Z2:Z27" si="5">IF(Y2&lt;1.5,1,IF(Y2&lt;2.5,2,IF(Y2&lt;3.5,3,4)))</f>
        <v>3</v>
      </c>
      <c r="AA2" s="31">
        <v>3</v>
      </c>
      <c r="AB2" s="36">
        <f t="shared" ref="AB2:AB27" si="6">Z2*AA2</f>
        <v>9</v>
      </c>
      <c r="AC2" s="33">
        <f>IF(AB2&lt;3,1,IF(AB2&lt;5,2,IF(AB2&lt;12,3,4)))</f>
        <v>3</v>
      </c>
      <c r="AD2" s="37">
        <v>3</v>
      </c>
      <c r="AE2" s="39">
        <f>AC2-AD2</f>
        <v>0</v>
      </c>
      <c r="AF2" s="42">
        <f>IF(AE2&lt;-1,1,IF(AE2&lt;1,2,IF(AE2=1,3,4)))</f>
        <v>2</v>
      </c>
      <c r="AG2" s="8">
        <v>2</v>
      </c>
      <c r="AH2" s="61">
        <v>6</v>
      </c>
      <c r="AI2" s="8">
        <f t="shared" ref="AI2:AI27" si="7">AG2*AH2</f>
        <v>12</v>
      </c>
      <c r="AJ2" s="64">
        <f t="shared" ref="AJ2:AJ27" si="8">IF(AI2&lt;6,1,IF(AI2&lt;12,2,IF(AI2&lt;18,3,4)))</f>
        <v>3</v>
      </c>
    </row>
    <row r="3" spans="1:36" ht="14.5" x14ac:dyDescent="0.3">
      <c r="A3" s="11">
        <v>2</v>
      </c>
      <c r="B3" s="12" t="s">
        <v>30</v>
      </c>
      <c r="C3" s="20">
        <v>0.72793201293660659</v>
      </c>
      <c r="D3" s="4">
        <v>2</v>
      </c>
      <c r="E3" s="21">
        <f t="shared" si="0"/>
        <v>2</v>
      </c>
      <c r="F3" s="20">
        <v>0</v>
      </c>
      <c r="G3" s="4">
        <v>1</v>
      </c>
      <c r="H3" s="5">
        <v>0.11043810702579243</v>
      </c>
      <c r="I3" s="4">
        <v>1</v>
      </c>
      <c r="J3" s="4">
        <f t="shared" si="1"/>
        <v>2</v>
      </c>
      <c r="K3" s="21">
        <v>1</v>
      </c>
      <c r="L3" s="20">
        <v>0.28744968924798009</v>
      </c>
      <c r="M3" s="6">
        <v>1</v>
      </c>
      <c r="N3" s="7">
        <v>28.250869999999999</v>
      </c>
      <c r="O3" s="5">
        <v>0.87790149160969544</v>
      </c>
      <c r="P3" s="6">
        <v>2</v>
      </c>
      <c r="Q3" s="6">
        <f t="shared" si="2"/>
        <v>3</v>
      </c>
      <c r="R3" s="21">
        <v>2</v>
      </c>
      <c r="S3" s="20">
        <v>44.640081695152269</v>
      </c>
      <c r="T3" s="6">
        <v>3</v>
      </c>
      <c r="U3" s="5">
        <v>12.989434431323804</v>
      </c>
      <c r="V3" s="6">
        <v>2</v>
      </c>
      <c r="W3" s="4">
        <f t="shared" si="3"/>
        <v>5</v>
      </c>
      <c r="X3" s="21">
        <v>3</v>
      </c>
      <c r="Y3" s="56">
        <f t="shared" si="4"/>
        <v>2</v>
      </c>
      <c r="Z3" s="33">
        <f t="shared" si="5"/>
        <v>2</v>
      </c>
      <c r="AA3" s="31">
        <v>0</v>
      </c>
      <c r="AB3" s="36">
        <f t="shared" si="6"/>
        <v>0</v>
      </c>
      <c r="AC3" s="33">
        <v>0</v>
      </c>
      <c r="AD3" s="37">
        <v>0</v>
      </c>
      <c r="AE3" s="39">
        <v>0</v>
      </c>
      <c r="AF3" s="59">
        <v>0</v>
      </c>
      <c r="AG3" s="8">
        <v>2</v>
      </c>
      <c r="AH3" s="61">
        <v>5</v>
      </c>
      <c r="AI3" s="8">
        <f t="shared" si="7"/>
        <v>10</v>
      </c>
      <c r="AJ3" s="65">
        <f t="shared" si="8"/>
        <v>2</v>
      </c>
    </row>
    <row r="4" spans="1:36" ht="14.5" x14ac:dyDescent="0.3">
      <c r="A4" s="11">
        <v>3</v>
      </c>
      <c r="B4" s="13" t="s">
        <v>31</v>
      </c>
      <c r="C4" s="20">
        <v>5.4193283457254564</v>
      </c>
      <c r="D4" s="4">
        <v>4</v>
      </c>
      <c r="E4" s="21">
        <f t="shared" si="0"/>
        <v>4</v>
      </c>
      <c r="F4" s="20">
        <v>1.7839376065073846</v>
      </c>
      <c r="G4" s="4">
        <v>2</v>
      </c>
      <c r="H4" s="5">
        <v>2.6379777348392706</v>
      </c>
      <c r="I4" s="4">
        <v>3</v>
      </c>
      <c r="J4" s="4">
        <f t="shared" si="1"/>
        <v>5</v>
      </c>
      <c r="K4" s="21">
        <v>3</v>
      </c>
      <c r="L4" s="20">
        <v>0.98135873153779329</v>
      </c>
      <c r="M4" s="6">
        <v>2</v>
      </c>
      <c r="N4" s="7">
        <v>12.434059999999999</v>
      </c>
      <c r="O4" s="5">
        <v>1.080283231972198</v>
      </c>
      <c r="P4" s="6">
        <v>3</v>
      </c>
      <c r="Q4" s="6">
        <f t="shared" si="2"/>
        <v>5</v>
      </c>
      <c r="R4" s="21">
        <v>3</v>
      </c>
      <c r="S4" s="20">
        <v>5.1228051259784024E-2</v>
      </c>
      <c r="T4" s="6">
        <v>4</v>
      </c>
      <c r="U4" s="5">
        <v>0</v>
      </c>
      <c r="V4" s="6">
        <v>4</v>
      </c>
      <c r="W4" s="4">
        <f t="shared" si="3"/>
        <v>8</v>
      </c>
      <c r="X4" s="21">
        <v>4</v>
      </c>
      <c r="Y4" s="56">
        <f t="shared" si="4"/>
        <v>3.34</v>
      </c>
      <c r="Z4" s="33">
        <f t="shared" si="5"/>
        <v>3</v>
      </c>
      <c r="AA4" s="31">
        <v>3</v>
      </c>
      <c r="AB4" s="36">
        <f t="shared" si="6"/>
        <v>9</v>
      </c>
      <c r="AC4" s="33">
        <f>IF(AB4&lt;3,1,IF(AB4&lt;5,2,IF(AB4&lt;12,3,4)))</f>
        <v>3</v>
      </c>
      <c r="AD4" s="37">
        <v>3</v>
      </c>
      <c r="AE4" s="39">
        <f>AC4-AD4</f>
        <v>0</v>
      </c>
      <c r="AF4" s="42">
        <f>IF(AE4&lt;-1,1,IF(AE4&lt;1,2,IF(AE4=1,3,4)))</f>
        <v>2</v>
      </c>
      <c r="AG4" s="8">
        <v>2</v>
      </c>
      <c r="AH4" s="61">
        <v>6</v>
      </c>
      <c r="AI4" s="8">
        <f t="shared" si="7"/>
        <v>12</v>
      </c>
      <c r="AJ4" s="64">
        <f t="shared" si="8"/>
        <v>3</v>
      </c>
    </row>
    <row r="5" spans="1:36" ht="14.5" x14ac:dyDescent="0.3">
      <c r="A5" s="11">
        <v>4</v>
      </c>
      <c r="B5" s="12" t="s">
        <v>32</v>
      </c>
      <c r="C5" s="20">
        <v>0.3764015534618726</v>
      </c>
      <c r="D5" s="4">
        <v>2</v>
      </c>
      <c r="E5" s="21">
        <f t="shared" si="0"/>
        <v>2</v>
      </c>
      <c r="F5" s="20">
        <v>1.6085034153909266</v>
      </c>
      <c r="G5" s="4">
        <v>2</v>
      </c>
      <c r="H5" s="5">
        <v>1.7577350779681467</v>
      </c>
      <c r="I5" s="4">
        <v>2</v>
      </c>
      <c r="J5" s="4">
        <f t="shared" si="1"/>
        <v>4</v>
      </c>
      <c r="K5" s="21">
        <v>2</v>
      </c>
      <c r="L5" s="20">
        <v>0.39188875482625485</v>
      </c>
      <c r="M5" s="6">
        <v>1</v>
      </c>
      <c r="N5" s="7">
        <v>52.636650000000003</v>
      </c>
      <c r="O5" s="5">
        <v>2.5403788610038611</v>
      </c>
      <c r="P5" s="6">
        <v>4</v>
      </c>
      <c r="Q5" s="6">
        <f t="shared" si="2"/>
        <v>5</v>
      </c>
      <c r="R5" s="21">
        <v>3</v>
      </c>
      <c r="S5" s="20">
        <v>60.469011269256754</v>
      </c>
      <c r="T5" s="6">
        <v>2</v>
      </c>
      <c r="U5" s="5">
        <v>5.4054054054054053</v>
      </c>
      <c r="V5" s="6">
        <v>3</v>
      </c>
      <c r="W5" s="4">
        <f t="shared" si="3"/>
        <v>5</v>
      </c>
      <c r="X5" s="21">
        <v>3</v>
      </c>
      <c r="Y5" s="56">
        <f t="shared" si="4"/>
        <v>2.66</v>
      </c>
      <c r="Z5" s="33">
        <f t="shared" si="5"/>
        <v>3</v>
      </c>
      <c r="AA5" s="31">
        <v>2</v>
      </c>
      <c r="AB5" s="36">
        <f t="shared" si="6"/>
        <v>6</v>
      </c>
      <c r="AC5" s="33">
        <f>IF(AB5&lt;3,1,IF(AB5&lt;5,2,IF(AB5&lt;12,3,4)))</f>
        <v>3</v>
      </c>
      <c r="AD5" s="37">
        <v>1</v>
      </c>
      <c r="AE5" s="39">
        <f>AC5-AD5</f>
        <v>2</v>
      </c>
      <c r="AF5" s="44">
        <f>IF(AE5&lt;-1,1,IF(AE5&lt;1,2,IF(AE5=1,3,4)))</f>
        <v>4</v>
      </c>
      <c r="AG5" s="8">
        <v>2</v>
      </c>
      <c r="AH5" s="61">
        <v>5</v>
      </c>
      <c r="AI5" s="8">
        <f t="shared" si="7"/>
        <v>10</v>
      </c>
      <c r="AJ5" s="65">
        <f t="shared" si="8"/>
        <v>2</v>
      </c>
    </row>
    <row r="6" spans="1:36" ht="14.5" x14ac:dyDescent="0.3">
      <c r="A6" s="11">
        <v>5</v>
      </c>
      <c r="B6" s="12" t="s">
        <v>33</v>
      </c>
      <c r="C6" s="20">
        <v>1.2655032153230694</v>
      </c>
      <c r="D6" s="4">
        <v>3</v>
      </c>
      <c r="E6" s="21">
        <f t="shared" si="0"/>
        <v>3</v>
      </c>
      <c r="F6" s="20">
        <v>3.7146921092496057</v>
      </c>
      <c r="G6" s="4">
        <v>3</v>
      </c>
      <c r="H6" s="5">
        <v>3.1523430844102314</v>
      </c>
      <c r="I6" s="4">
        <v>3</v>
      </c>
      <c r="J6" s="4">
        <f t="shared" si="1"/>
        <v>6</v>
      </c>
      <c r="K6" s="21">
        <v>3</v>
      </c>
      <c r="L6" s="20">
        <v>4.4346845314583589</v>
      </c>
      <c r="M6" s="6">
        <v>4</v>
      </c>
      <c r="N6" s="7">
        <v>162.23176000000001</v>
      </c>
      <c r="O6" s="5">
        <v>1.9666839616923266</v>
      </c>
      <c r="P6" s="6">
        <v>3</v>
      </c>
      <c r="Q6" s="6">
        <f t="shared" si="2"/>
        <v>7</v>
      </c>
      <c r="R6" s="21">
        <v>4</v>
      </c>
      <c r="S6" s="20">
        <v>52.126175405382469</v>
      </c>
      <c r="T6" s="6">
        <v>2</v>
      </c>
      <c r="U6" s="5">
        <v>10.255788580433991</v>
      </c>
      <c r="V6" s="6">
        <v>2</v>
      </c>
      <c r="W6" s="4">
        <f t="shared" si="3"/>
        <v>4</v>
      </c>
      <c r="X6" s="21">
        <v>2</v>
      </c>
      <c r="Y6" s="56">
        <f t="shared" si="4"/>
        <v>3</v>
      </c>
      <c r="Z6" s="33">
        <f t="shared" si="5"/>
        <v>3</v>
      </c>
      <c r="AA6" s="31">
        <v>4</v>
      </c>
      <c r="AB6" s="36">
        <f t="shared" si="6"/>
        <v>12</v>
      </c>
      <c r="AC6" s="33">
        <f>IF(AB6&lt;3,1,IF(AB6&lt;5,2,IF(AB6&lt;12,3,4)))</f>
        <v>4</v>
      </c>
      <c r="AD6" s="37" t="s">
        <v>34</v>
      </c>
      <c r="AE6" s="40" t="s">
        <v>34</v>
      </c>
      <c r="AF6" s="44">
        <f>AC6</f>
        <v>4</v>
      </c>
      <c r="AG6" s="8">
        <v>2</v>
      </c>
      <c r="AH6" s="61">
        <v>6</v>
      </c>
      <c r="AI6" s="8">
        <f t="shared" si="7"/>
        <v>12</v>
      </c>
      <c r="AJ6" s="64">
        <f t="shared" si="8"/>
        <v>3</v>
      </c>
    </row>
    <row r="7" spans="1:36" ht="14.5" x14ac:dyDescent="0.3">
      <c r="A7" s="11">
        <v>6</v>
      </c>
      <c r="B7" s="12" t="s">
        <v>35</v>
      </c>
      <c r="C7" s="20">
        <v>0.73261859478203872</v>
      </c>
      <c r="D7" s="4">
        <v>2</v>
      </c>
      <c r="E7" s="21">
        <f t="shared" si="0"/>
        <v>2</v>
      </c>
      <c r="F7" s="20">
        <v>0</v>
      </c>
      <c r="G7" s="4">
        <v>1</v>
      </c>
      <c r="H7" s="5">
        <v>0.22780785976532283</v>
      </c>
      <c r="I7" s="4">
        <v>1</v>
      </c>
      <c r="J7" s="4">
        <f t="shared" si="1"/>
        <v>2</v>
      </c>
      <c r="K7" s="21">
        <v>1</v>
      </c>
      <c r="L7" s="20">
        <v>0.24697098000655521</v>
      </c>
      <c r="M7" s="6">
        <v>1</v>
      </c>
      <c r="N7" s="7">
        <v>110.63877000000001</v>
      </c>
      <c r="O7" s="5">
        <v>0.72526234021632252</v>
      </c>
      <c r="P7" s="6">
        <v>2</v>
      </c>
      <c r="Q7" s="6">
        <f t="shared" si="2"/>
        <v>3</v>
      </c>
      <c r="R7" s="21">
        <v>2</v>
      </c>
      <c r="S7" s="20">
        <v>36.838806742117335</v>
      </c>
      <c r="T7" s="6">
        <v>3</v>
      </c>
      <c r="U7" s="5">
        <v>5.2376270075385118</v>
      </c>
      <c r="V7" s="6">
        <v>3</v>
      </c>
      <c r="W7" s="4">
        <f t="shared" si="3"/>
        <v>6</v>
      </c>
      <c r="X7" s="21">
        <v>3</v>
      </c>
      <c r="Y7" s="56">
        <f t="shared" si="4"/>
        <v>2</v>
      </c>
      <c r="Z7" s="33">
        <f t="shared" si="5"/>
        <v>2</v>
      </c>
      <c r="AA7" s="31">
        <v>1</v>
      </c>
      <c r="AB7" s="36">
        <f t="shared" si="6"/>
        <v>2</v>
      </c>
      <c r="AC7" s="33">
        <f>IF(AB7&lt;3,1,IF(AB7&lt;5,2,IF(AB7&lt;12,3,4)))</f>
        <v>1</v>
      </c>
      <c r="AD7" s="37">
        <v>1</v>
      </c>
      <c r="AE7" s="39">
        <f>AC7-AD7</f>
        <v>0</v>
      </c>
      <c r="AF7" s="42">
        <f>IF(AE7&lt;-1,1,IF(AE7&lt;1,2,IF(AE7=1,3,4)))</f>
        <v>2</v>
      </c>
      <c r="AG7" s="8">
        <v>2</v>
      </c>
      <c r="AH7" s="61">
        <v>5</v>
      </c>
      <c r="AI7" s="8">
        <f t="shared" si="7"/>
        <v>10</v>
      </c>
      <c r="AJ7" s="65">
        <f t="shared" si="8"/>
        <v>2</v>
      </c>
    </row>
    <row r="8" spans="1:36" ht="14.5" x14ac:dyDescent="0.3">
      <c r="A8" s="11">
        <v>7</v>
      </c>
      <c r="B8" s="12" t="s">
        <v>36</v>
      </c>
      <c r="C8" s="20">
        <v>2.6007728132803179E-2</v>
      </c>
      <c r="D8" s="4">
        <v>1</v>
      </c>
      <c r="E8" s="21">
        <f t="shared" si="0"/>
        <v>1</v>
      </c>
      <c r="F8" s="20">
        <v>3.382621591212724</v>
      </c>
      <c r="G8" s="4">
        <v>3</v>
      </c>
      <c r="H8" s="5">
        <v>3.4505651469980116</v>
      </c>
      <c r="I8" s="4">
        <v>3</v>
      </c>
      <c r="J8" s="4">
        <f t="shared" si="1"/>
        <v>6</v>
      </c>
      <c r="K8" s="21">
        <v>3</v>
      </c>
      <c r="L8" s="20">
        <v>0.28784943671305496</v>
      </c>
      <c r="M8" s="6">
        <v>1</v>
      </c>
      <c r="N8" s="7">
        <v>216.51510999999999</v>
      </c>
      <c r="O8" s="5">
        <v>2.8696502319416832</v>
      </c>
      <c r="P8" s="6">
        <v>4</v>
      </c>
      <c r="Q8" s="6">
        <f t="shared" si="2"/>
        <v>5</v>
      </c>
      <c r="R8" s="21">
        <v>3</v>
      </c>
      <c r="S8" s="20">
        <v>98.182393022147124</v>
      </c>
      <c r="T8" s="6">
        <v>1</v>
      </c>
      <c r="U8" s="5">
        <v>0</v>
      </c>
      <c r="V8" s="6">
        <v>4</v>
      </c>
      <c r="W8" s="4">
        <f t="shared" si="3"/>
        <v>5</v>
      </c>
      <c r="X8" s="21">
        <v>3</v>
      </c>
      <c r="Y8" s="56">
        <f t="shared" si="4"/>
        <v>2.98</v>
      </c>
      <c r="Z8" s="33">
        <f t="shared" si="5"/>
        <v>3</v>
      </c>
      <c r="AA8" s="31">
        <v>3</v>
      </c>
      <c r="AB8" s="36">
        <f t="shared" si="6"/>
        <v>9</v>
      </c>
      <c r="AC8" s="33">
        <f>IF(AB8&lt;3,1,IF(AB8&lt;5,2,IF(AB8&lt;12,3,4)))</f>
        <v>3</v>
      </c>
      <c r="AD8" s="37">
        <v>1</v>
      </c>
      <c r="AE8" s="39">
        <f>AC8-AD8</f>
        <v>2</v>
      </c>
      <c r="AF8" s="44">
        <f>IF(AE8&lt;-1,1,IF(AE8&lt;1,2,IF(AE8=1,3,4)))</f>
        <v>4</v>
      </c>
      <c r="AG8" s="8">
        <v>2</v>
      </c>
      <c r="AH8" s="61">
        <v>6</v>
      </c>
      <c r="AI8" s="8">
        <f t="shared" si="7"/>
        <v>12</v>
      </c>
      <c r="AJ8" s="64">
        <f t="shared" si="8"/>
        <v>3</v>
      </c>
    </row>
    <row r="9" spans="1:36" ht="14.5" x14ac:dyDescent="0.3">
      <c r="A9" s="11">
        <v>8</v>
      </c>
      <c r="B9" s="12" t="s">
        <v>37</v>
      </c>
      <c r="C9" s="20">
        <v>3.3534046632798103E-2</v>
      </c>
      <c r="D9" s="4">
        <v>1</v>
      </c>
      <c r="E9" s="21">
        <f t="shared" si="0"/>
        <v>1</v>
      </c>
      <c r="F9" s="20">
        <v>0</v>
      </c>
      <c r="G9" s="4">
        <v>1</v>
      </c>
      <c r="H9" s="5">
        <v>6.754572485917347E-2</v>
      </c>
      <c r="I9" s="4">
        <v>1</v>
      </c>
      <c r="J9" s="4">
        <f t="shared" si="1"/>
        <v>2</v>
      </c>
      <c r="K9" s="21">
        <v>1</v>
      </c>
      <c r="L9" s="20">
        <v>0.54254040536983417</v>
      </c>
      <c r="M9" s="6">
        <v>2</v>
      </c>
      <c r="N9" s="7">
        <v>69.709509999999995</v>
      </c>
      <c r="O9" s="5">
        <v>1.8349436693866805</v>
      </c>
      <c r="P9" s="6">
        <v>3</v>
      </c>
      <c r="Q9" s="6">
        <f t="shared" si="2"/>
        <v>5</v>
      </c>
      <c r="R9" s="21">
        <v>3</v>
      </c>
      <c r="S9" s="20">
        <v>99.850669663530397</v>
      </c>
      <c r="T9" s="6">
        <v>1</v>
      </c>
      <c r="U9" s="5">
        <v>0.94761779415635694</v>
      </c>
      <c r="V9" s="6">
        <v>4</v>
      </c>
      <c r="W9" s="4">
        <f t="shared" si="3"/>
        <v>5</v>
      </c>
      <c r="X9" s="21">
        <v>3</v>
      </c>
      <c r="Y9" s="56">
        <f t="shared" si="4"/>
        <v>2.3200000000000003</v>
      </c>
      <c r="Z9" s="33">
        <f t="shared" si="5"/>
        <v>2</v>
      </c>
      <c r="AA9" s="31">
        <v>0</v>
      </c>
      <c r="AB9" s="36">
        <f t="shared" si="6"/>
        <v>0</v>
      </c>
      <c r="AC9" s="33">
        <v>0</v>
      </c>
      <c r="AD9" s="37">
        <v>0</v>
      </c>
      <c r="AE9" s="39">
        <v>0</v>
      </c>
      <c r="AF9" s="59">
        <v>0</v>
      </c>
      <c r="AG9" s="8">
        <v>2</v>
      </c>
      <c r="AH9" s="61">
        <v>5</v>
      </c>
      <c r="AI9" s="8">
        <f t="shared" si="7"/>
        <v>10</v>
      </c>
      <c r="AJ9" s="65">
        <f t="shared" si="8"/>
        <v>2</v>
      </c>
    </row>
    <row r="10" spans="1:36" ht="14.5" x14ac:dyDescent="0.3">
      <c r="A10" s="11">
        <v>9</v>
      </c>
      <c r="B10" s="12" t="s">
        <v>38</v>
      </c>
      <c r="C10" s="20">
        <v>9.9889790100514089E-2</v>
      </c>
      <c r="D10" s="4">
        <v>1</v>
      </c>
      <c r="E10" s="21">
        <f t="shared" si="0"/>
        <v>1</v>
      </c>
      <c r="F10" s="20">
        <v>2.0213419805647206</v>
      </c>
      <c r="G10" s="4">
        <v>3</v>
      </c>
      <c r="H10" s="5">
        <v>2.1981937244916749</v>
      </c>
      <c r="I10" s="4">
        <v>3</v>
      </c>
      <c r="J10" s="4">
        <f t="shared" si="1"/>
        <v>6</v>
      </c>
      <c r="K10" s="21">
        <v>3</v>
      </c>
      <c r="L10" s="20">
        <v>0.29750392848921969</v>
      </c>
      <c r="M10" s="6">
        <v>1</v>
      </c>
      <c r="N10" s="7">
        <v>311.91379000000001</v>
      </c>
      <c r="O10" s="5">
        <v>2.3932616435202942</v>
      </c>
      <c r="P10" s="6">
        <v>4</v>
      </c>
      <c r="Q10" s="6">
        <f t="shared" si="2"/>
        <v>5</v>
      </c>
      <c r="R10" s="21">
        <v>3</v>
      </c>
      <c r="S10" s="20">
        <v>48.245973529502038</v>
      </c>
      <c r="T10" s="6">
        <v>3</v>
      </c>
      <c r="U10" s="5">
        <v>5.0333768127062077</v>
      </c>
      <c r="V10" s="6">
        <v>3</v>
      </c>
      <c r="W10" s="4">
        <f t="shared" si="3"/>
        <v>6</v>
      </c>
      <c r="X10" s="21">
        <v>3</v>
      </c>
      <c r="Y10" s="56">
        <f t="shared" si="4"/>
        <v>2.98</v>
      </c>
      <c r="Z10" s="33">
        <f t="shared" si="5"/>
        <v>3</v>
      </c>
      <c r="AA10" s="31">
        <v>3</v>
      </c>
      <c r="AB10" s="36">
        <f t="shared" si="6"/>
        <v>9</v>
      </c>
      <c r="AC10" s="33">
        <f t="shared" ref="AC10:AC25" si="9">IF(AB10&lt;3,1,IF(AB10&lt;5,2,IF(AB10&lt;12,3,4)))</f>
        <v>3</v>
      </c>
      <c r="AD10" s="37">
        <v>2</v>
      </c>
      <c r="AE10" s="39">
        <f t="shared" ref="AE10:AE25" si="10">AC10-AD10</f>
        <v>1</v>
      </c>
      <c r="AF10" s="43">
        <f t="shared" ref="AF10:AF25" si="11">IF(AE10&lt;-1,1,IF(AE10&lt;1,2,IF(AE10=1,3,4)))</f>
        <v>3</v>
      </c>
      <c r="AG10" s="8">
        <v>2</v>
      </c>
      <c r="AH10" s="61">
        <v>6</v>
      </c>
      <c r="AI10" s="8">
        <f t="shared" si="7"/>
        <v>12</v>
      </c>
      <c r="AJ10" s="64">
        <f t="shared" si="8"/>
        <v>3</v>
      </c>
    </row>
    <row r="11" spans="1:36" ht="14.5" x14ac:dyDescent="0.3">
      <c r="A11" s="11">
        <v>10</v>
      </c>
      <c r="B11" s="12" t="s">
        <v>39</v>
      </c>
      <c r="C11" s="20">
        <v>0.28645279380925132</v>
      </c>
      <c r="D11" s="4">
        <v>2</v>
      </c>
      <c r="E11" s="21">
        <f t="shared" si="0"/>
        <v>2</v>
      </c>
      <c r="F11" s="20">
        <v>0</v>
      </c>
      <c r="G11" s="4">
        <v>1</v>
      </c>
      <c r="H11" s="5">
        <v>0.81350975448164042</v>
      </c>
      <c r="I11" s="4">
        <v>1</v>
      </c>
      <c r="J11" s="4">
        <f t="shared" si="1"/>
        <v>2</v>
      </c>
      <c r="K11" s="21">
        <v>1</v>
      </c>
      <c r="L11" s="20">
        <v>0.22125528850739151</v>
      </c>
      <c r="M11" s="6">
        <v>1</v>
      </c>
      <c r="N11" s="7">
        <v>71.486910000000009</v>
      </c>
      <c r="O11" s="5">
        <v>0.68180171673819756</v>
      </c>
      <c r="P11" s="6">
        <v>2</v>
      </c>
      <c r="Q11" s="6">
        <f t="shared" si="2"/>
        <v>3</v>
      </c>
      <c r="R11" s="21">
        <v>2</v>
      </c>
      <c r="S11" s="20">
        <v>8.7850861820696196</v>
      </c>
      <c r="T11" s="6">
        <v>4</v>
      </c>
      <c r="U11" s="5">
        <v>0</v>
      </c>
      <c r="V11" s="6">
        <v>4</v>
      </c>
      <c r="W11" s="4">
        <f t="shared" si="3"/>
        <v>8</v>
      </c>
      <c r="X11" s="21">
        <v>4</v>
      </c>
      <c r="Y11" s="56">
        <f t="shared" si="4"/>
        <v>2.33</v>
      </c>
      <c r="Z11" s="33">
        <f t="shared" si="5"/>
        <v>2</v>
      </c>
      <c r="AA11" s="31">
        <v>1</v>
      </c>
      <c r="AB11" s="36">
        <f t="shared" si="6"/>
        <v>2</v>
      </c>
      <c r="AC11" s="33">
        <f t="shared" si="9"/>
        <v>1</v>
      </c>
      <c r="AD11" s="37">
        <v>1</v>
      </c>
      <c r="AE11" s="39">
        <f t="shared" si="10"/>
        <v>0</v>
      </c>
      <c r="AF11" s="42">
        <f t="shared" si="11"/>
        <v>2</v>
      </c>
      <c r="AG11" s="8">
        <v>2</v>
      </c>
      <c r="AH11" s="61">
        <v>5</v>
      </c>
      <c r="AI11" s="8">
        <f t="shared" si="7"/>
        <v>10</v>
      </c>
      <c r="AJ11" s="65">
        <f t="shared" si="8"/>
        <v>2</v>
      </c>
    </row>
    <row r="12" spans="1:36" ht="14.5" x14ac:dyDescent="0.3">
      <c r="A12" s="11">
        <v>11</v>
      </c>
      <c r="B12" s="12" t="s">
        <v>40</v>
      </c>
      <c r="C12" s="20">
        <v>1.4936527961663539</v>
      </c>
      <c r="D12" s="4">
        <v>3</v>
      </c>
      <c r="E12" s="21">
        <f t="shared" si="0"/>
        <v>3</v>
      </c>
      <c r="F12" s="20">
        <v>0.22739198245153219</v>
      </c>
      <c r="G12" s="4">
        <v>1</v>
      </c>
      <c r="H12" s="5">
        <v>0.46125146629018138</v>
      </c>
      <c r="I12" s="4">
        <v>1</v>
      </c>
      <c r="J12" s="4">
        <f t="shared" si="1"/>
        <v>2</v>
      </c>
      <c r="K12" s="21">
        <v>1</v>
      </c>
      <c r="L12" s="20">
        <v>0.29990245153220768</v>
      </c>
      <c r="M12" s="6">
        <v>1</v>
      </c>
      <c r="N12" s="7">
        <v>115.56383</v>
      </c>
      <c r="O12" s="5">
        <v>0.72272564102564096</v>
      </c>
      <c r="P12" s="6">
        <v>2</v>
      </c>
      <c r="Q12" s="6">
        <f t="shared" si="2"/>
        <v>3</v>
      </c>
      <c r="R12" s="21">
        <v>2</v>
      </c>
      <c r="S12" s="20">
        <v>19.892984367729838</v>
      </c>
      <c r="T12" s="6">
        <v>4</v>
      </c>
      <c r="U12" s="5">
        <v>4.42151344590369</v>
      </c>
      <c r="V12" s="6">
        <v>4</v>
      </c>
      <c r="W12" s="4">
        <f t="shared" si="3"/>
        <v>8</v>
      </c>
      <c r="X12" s="21">
        <v>4</v>
      </c>
      <c r="Y12" s="56">
        <f t="shared" si="4"/>
        <v>2.34</v>
      </c>
      <c r="Z12" s="33">
        <f t="shared" si="5"/>
        <v>2</v>
      </c>
      <c r="AA12" s="31">
        <v>2</v>
      </c>
      <c r="AB12" s="36">
        <f t="shared" si="6"/>
        <v>4</v>
      </c>
      <c r="AC12" s="33">
        <f t="shared" si="9"/>
        <v>2</v>
      </c>
      <c r="AD12" s="37">
        <v>3</v>
      </c>
      <c r="AE12" s="39">
        <f t="shared" si="10"/>
        <v>-1</v>
      </c>
      <c r="AF12" s="42">
        <f t="shared" si="11"/>
        <v>2</v>
      </c>
      <c r="AG12" s="8">
        <v>2</v>
      </c>
      <c r="AH12" s="61">
        <v>5</v>
      </c>
      <c r="AI12" s="8">
        <f t="shared" si="7"/>
        <v>10</v>
      </c>
      <c r="AJ12" s="65">
        <f t="shared" si="8"/>
        <v>2</v>
      </c>
    </row>
    <row r="13" spans="1:36" ht="14.5" x14ac:dyDescent="0.3">
      <c r="A13" s="11">
        <v>12</v>
      </c>
      <c r="B13" s="12" t="s">
        <v>41</v>
      </c>
      <c r="C13" s="20">
        <v>1.4590897531325384</v>
      </c>
      <c r="D13" s="4">
        <v>3</v>
      </c>
      <c r="E13" s="21">
        <f t="shared" si="0"/>
        <v>3</v>
      </c>
      <c r="F13" s="20">
        <v>0.45935537628575368</v>
      </c>
      <c r="G13" s="4">
        <v>1</v>
      </c>
      <c r="H13" s="5">
        <v>1.8027818645544142</v>
      </c>
      <c r="I13" s="4">
        <v>2</v>
      </c>
      <c r="J13" s="4">
        <f t="shared" si="1"/>
        <v>3</v>
      </c>
      <c r="K13" s="21">
        <v>2</v>
      </c>
      <c r="L13" s="20">
        <v>0.40108361706526979</v>
      </c>
      <c r="M13" s="6">
        <v>1</v>
      </c>
      <c r="N13" s="7">
        <v>101.77495</v>
      </c>
      <c r="O13" s="5">
        <v>0.70146081742366806</v>
      </c>
      <c r="P13" s="6">
        <v>2</v>
      </c>
      <c r="Q13" s="6">
        <f t="shared" si="2"/>
        <v>3</v>
      </c>
      <c r="R13" s="21">
        <v>2</v>
      </c>
      <c r="S13" s="20">
        <v>1.832522960920798</v>
      </c>
      <c r="T13" s="6">
        <v>4</v>
      </c>
      <c r="U13" s="5">
        <v>0.39285960438348611</v>
      </c>
      <c r="V13" s="6">
        <v>4</v>
      </c>
      <c r="W13" s="4">
        <f t="shared" si="3"/>
        <v>8</v>
      </c>
      <c r="X13" s="21">
        <v>4</v>
      </c>
      <c r="Y13" s="56">
        <f t="shared" si="4"/>
        <v>2.67</v>
      </c>
      <c r="Z13" s="33">
        <f t="shared" si="5"/>
        <v>3</v>
      </c>
      <c r="AA13" s="31">
        <v>2</v>
      </c>
      <c r="AB13" s="36">
        <f t="shared" si="6"/>
        <v>6</v>
      </c>
      <c r="AC13" s="33">
        <f t="shared" si="9"/>
        <v>3</v>
      </c>
      <c r="AD13" s="37">
        <v>1</v>
      </c>
      <c r="AE13" s="39">
        <f t="shared" si="10"/>
        <v>2</v>
      </c>
      <c r="AF13" s="44">
        <f t="shared" si="11"/>
        <v>4</v>
      </c>
      <c r="AG13" s="8">
        <v>2</v>
      </c>
      <c r="AH13" s="61">
        <v>5</v>
      </c>
      <c r="AI13" s="8">
        <f t="shared" si="7"/>
        <v>10</v>
      </c>
      <c r="AJ13" s="65">
        <f t="shared" si="8"/>
        <v>2</v>
      </c>
    </row>
    <row r="14" spans="1:36" ht="14.5" x14ac:dyDescent="0.3">
      <c r="A14" s="11">
        <v>13</v>
      </c>
      <c r="B14" s="12" t="s">
        <v>42</v>
      </c>
      <c r="C14" s="20">
        <v>0.72848658438962244</v>
      </c>
      <c r="D14" s="4">
        <v>2</v>
      </c>
      <c r="E14" s="21">
        <f t="shared" si="0"/>
        <v>2</v>
      </c>
      <c r="F14" s="20">
        <v>3.295985736020385</v>
      </c>
      <c r="G14" s="4">
        <v>3</v>
      </c>
      <c r="H14" s="5">
        <v>3.3875743989807736</v>
      </c>
      <c r="I14" s="4">
        <v>3</v>
      </c>
      <c r="J14" s="4">
        <f t="shared" si="1"/>
        <v>6</v>
      </c>
      <c r="K14" s="21">
        <v>3</v>
      </c>
      <c r="L14" s="20">
        <v>0.75236620338197824</v>
      </c>
      <c r="M14" s="6">
        <v>2</v>
      </c>
      <c r="N14" s="7">
        <v>105.44006</v>
      </c>
      <c r="O14" s="5">
        <v>2.4424382673152651</v>
      </c>
      <c r="P14" s="6">
        <v>4</v>
      </c>
      <c r="Q14" s="6">
        <f t="shared" si="2"/>
        <v>6</v>
      </c>
      <c r="R14" s="21">
        <v>3</v>
      </c>
      <c r="S14" s="20">
        <v>46.57615665392634</v>
      </c>
      <c r="T14" s="6">
        <v>3</v>
      </c>
      <c r="U14" s="5">
        <v>1.3666898309010886</v>
      </c>
      <c r="V14" s="6">
        <v>4</v>
      </c>
      <c r="W14" s="4">
        <f t="shared" si="3"/>
        <v>7</v>
      </c>
      <c r="X14" s="21">
        <v>4</v>
      </c>
      <c r="Y14" s="56">
        <f t="shared" si="4"/>
        <v>3.3200000000000003</v>
      </c>
      <c r="Z14" s="33">
        <f t="shared" si="5"/>
        <v>3</v>
      </c>
      <c r="AA14" s="31">
        <v>3</v>
      </c>
      <c r="AB14" s="36">
        <f t="shared" si="6"/>
        <v>9</v>
      </c>
      <c r="AC14" s="33">
        <f t="shared" si="9"/>
        <v>3</v>
      </c>
      <c r="AD14" s="37">
        <v>3</v>
      </c>
      <c r="AE14" s="39">
        <f t="shared" si="10"/>
        <v>0</v>
      </c>
      <c r="AF14" s="42">
        <f t="shared" si="11"/>
        <v>2</v>
      </c>
      <c r="AG14" s="8">
        <v>2</v>
      </c>
      <c r="AH14" s="61">
        <v>6</v>
      </c>
      <c r="AI14" s="8">
        <f t="shared" si="7"/>
        <v>12</v>
      </c>
      <c r="AJ14" s="64">
        <f t="shared" si="8"/>
        <v>3</v>
      </c>
    </row>
    <row r="15" spans="1:36" ht="14.5" x14ac:dyDescent="0.3">
      <c r="A15" s="11">
        <v>14</v>
      </c>
      <c r="B15" s="12" t="s">
        <v>43</v>
      </c>
      <c r="C15" s="20">
        <v>0.27450336702768646</v>
      </c>
      <c r="D15" s="4">
        <v>2</v>
      </c>
      <c r="E15" s="21">
        <f t="shared" si="0"/>
        <v>2</v>
      </c>
      <c r="F15" s="20">
        <v>0.8829777415498038</v>
      </c>
      <c r="G15" s="4">
        <v>1</v>
      </c>
      <c r="H15" s="5">
        <v>0.98789115913121872</v>
      </c>
      <c r="I15" s="4">
        <v>1</v>
      </c>
      <c r="J15" s="4">
        <f t="shared" si="1"/>
        <v>2</v>
      </c>
      <c r="K15" s="21">
        <v>1</v>
      </c>
      <c r="L15" s="20">
        <v>1.0619527421236874</v>
      </c>
      <c r="M15" s="6">
        <v>3</v>
      </c>
      <c r="N15" s="7">
        <v>159.41233</v>
      </c>
      <c r="O15" s="5">
        <v>1.6910186697782965</v>
      </c>
      <c r="P15" s="6">
        <v>3</v>
      </c>
      <c r="Q15" s="6">
        <f t="shared" si="2"/>
        <v>6</v>
      </c>
      <c r="R15" s="21">
        <v>3</v>
      </c>
      <c r="S15" s="20">
        <v>44.396506963190831</v>
      </c>
      <c r="T15" s="6">
        <v>3</v>
      </c>
      <c r="U15" s="5">
        <v>5.6433648032247801</v>
      </c>
      <c r="V15" s="6">
        <v>3</v>
      </c>
      <c r="W15" s="4">
        <f t="shared" si="3"/>
        <v>6</v>
      </c>
      <c r="X15" s="21">
        <v>3</v>
      </c>
      <c r="Y15" s="56">
        <f t="shared" si="4"/>
        <v>2.33</v>
      </c>
      <c r="Z15" s="33">
        <f t="shared" si="5"/>
        <v>2</v>
      </c>
      <c r="AA15" s="31">
        <v>2</v>
      </c>
      <c r="AB15" s="36">
        <f t="shared" si="6"/>
        <v>4</v>
      </c>
      <c r="AC15" s="33">
        <f t="shared" si="9"/>
        <v>2</v>
      </c>
      <c r="AD15" s="37">
        <v>1</v>
      </c>
      <c r="AE15" s="39">
        <f t="shared" si="10"/>
        <v>1</v>
      </c>
      <c r="AF15" s="43">
        <f t="shared" si="11"/>
        <v>3</v>
      </c>
      <c r="AG15" s="8">
        <v>2</v>
      </c>
      <c r="AH15" s="61">
        <v>5</v>
      </c>
      <c r="AI15" s="8">
        <f t="shared" si="7"/>
        <v>10</v>
      </c>
      <c r="AJ15" s="65">
        <f t="shared" si="8"/>
        <v>2</v>
      </c>
    </row>
    <row r="16" spans="1:36" ht="14.5" x14ac:dyDescent="0.3">
      <c r="A16" s="11">
        <v>15</v>
      </c>
      <c r="B16" s="12" t="s">
        <v>44</v>
      </c>
      <c r="C16" s="20">
        <v>0</v>
      </c>
      <c r="D16" s="4">
        <v>1</v>
      </c>
      <c r="E16" s="21">
        <f t="shared" si="0"/>
        <v>1</v>
      </c>
      <c r="F16" s="20">
        <v>11.54490277644812</v>
      </c>
      <c r="G16" s="4">
        <v>4</v>
      </c>
      <c r="H16" s="5">
        <v>10.434427450053045</v>
      </c>
      <c r="I16" s="4">
        <v>4</v>
      </c>
      <c r="J16" s="4">
        <f t="shared" si="1"/>
        <v>8</v>
      </c>
      <c r="K16" s="21">
        <v>4</v>
      </c>
      <c r="L16" s="20">
        <v>1.9844953532781668</v>
      </c>
      <c r="M16" s="6">
        <v>3</v>
      </c>
      <c r="N16" s="7">
        <v>94.289670000000001</v>
      </c>
      <c r="O16" s="5">
        <v>2.0006295353278167</v>
      </c>
      <c r="P16" s="6">
        <v>4</v>
      </c>
      <c r="Q16" s="6">
        <f t="shared" si="2"/>
        <v>7</v>
      </c>
      <c r="R16" s="21">
        <v>4</v>
      </c>
      <c r="S16" s="20">
        <v>26.034790821981744</v>
      </c>
      <c r="T16" s="6">
        <v>4</v>
      </c>
      <c r="U16" s="5">
        <v>0.84871631657118607</v>
      </c>
      <c r="V16" s="6">
        <v>4</v>
      </c>
      <c r="W16" s="4">
        <f t="shared" si="3"/>
        <v>8</v>
      </c>
      <c r="X16" s="21">
        <v>4</v>
      </c>
      <c r="Y16" s="56">
        <f t="shared" si="4"/>
        <v>3.9700000000000006</v>
      </c>
      <c r="Z16" s="33">
        <f t="shared" si="5"/>
        <v>4</v>
      </c>
      <c r="AA16" s="31">
        <v>4</v>
      </c>
      <c r="AB16" s="36">
        <f t="shared" si="6"/>
        <v>16</v>
      </c>
      <c r="AC16" s="33">
        <f t="shared" si="9"/>
        <v>4</v>
      </c>
      <c r="AD16" s="37">
        <v>2</v>
      </c>
      <c r="AE16" s="39">
        <f t="shared" si="10"/>
        <v>2</v>
      </c>
      <c r="AF16" s="44">
        <f t="shared" si="11"/>
        <v>4</v>
      </c>
      <c r="AG16" s="8">
        <v>2</v>
      </c>
      <c r="AH16" s="61">
        <v>6</v>
      </c>
      <c r="AI16" s="8">
        <f t="shared" si="7"/>
        <v>12</v>
      </c>
      <c r="AJ16" s="64">
        <f t="shared" si="8"/>
        <v>3</v>
      </c>
    </row>
    <row r="17" spans="1:36" ht="14.5" x14ac:dyDescent="0.3">
      <c r="A17" s="11">
        <v>16</v>
      </c>
      <c r="B17" s="12" t="s">
        <v>45</v>
      </c>
      <c r="C17" s="20">
        <v>1.6454599669668706</v>
      </c>
      <c r="D17" s="4">
        <v>3</v>
      </c>
      <c r="E17" s="21">
        <f t="shared" si="0"/>
        <v>3</v>
      </c>
      <c r="F17" s="20">
        <v>14.728823789857405</v>
      </c>
      <c r="G17" s="4">
        <v>4</v>
      </c>
      <c r="H17" s="5">
        <v>14.823012312640721</v>
      </c>
      <c r="I17" s="4">
        <v>4</v>
      </c>
      <c r="J17" s="4">
        <f t="shared" si="1"/>
        <v>8</v>
      </c>
      <c r="K17" s="21">
        <v>4</v>
      </c>
      <c r="L17" s="20">
        <v>0.42871319288088339</v>
      </c>
      <c r="M17" s="6">
        <v>1</v>
      </c>
      <c r="N17" s="7">
        <v>538.33186000000001</v>
      </c>
      <c r="O17" s="5">
        <v>2.8858789535756406</v>
      </c>
      <c r="P17" s="6">
        <v>4</v>
      </c>
      <c r="Q17" s="6">
        <f t="shared" si="2"/>
        <v>5</v>
      </c>
      <c r="R17" s="21">
        <v>3</v>
      </c>
      <c r="S17" s="20">
        <v>85.825424917551189</v>
      </c>
      <c r="T17" s="6">
        <v>1</v>
      </c>
      <c r="U17" s="5">
        <v>7.4514849362067119</v>
      </c>
      <c r="V17" s="6">
        <v>3</v>
      </c>
      <c r="W17" s="4">
        <f t="shared" si="3"/>
        <v>4</v>
      </c>
      <c r="X17" s="21">
        <v>2</v>
      </c>
      <c r="Y17" s="56">
        <f t="shared" si="4"/>
        <v>3</v>
      </c>
      <c r="Z17" s="33">
        <f t="shared" si="5"/>
        <v>3</v>
      </c>
      <c r="AA17" s="31">
        <v>4</v>
      </c>
      <c r="AB17" s="36">
        <f t="shared" si="6"/>
        <v>12</v>
      </c>
      <c r="AC17" s="33">
        <f t="shared" si="9"/>
        <v>4</v>
      </c>
      <c r="AD17" s="37">
        <v>4</v>
      </c>
      <c r="AE17" s="39">
        <f t="shared" si="10"/>
        <v>0</v>
      </c>
      <c r="AF17" s="42">
        <f t="shared" si="11"/>
        <v>2</v>
      </c>
      <c r="AG17" s="8">
        <v>2</v>
      </c>
      <c r="AH17" s="61">
        <v>6</v>
      </c>
      <c r="AI17" s="8">
        <f t="shared" si="7"/>
        <v>12</v>
      </c>
      <c r="AJ17" s="64">
        <f t="shared" si="8"/>
        <v>3</v>
      </c>
    </row>
    <row r="18" spans="1:36" ht="14.5" x14ac:dyDescent="0.3">
      <c r="A18" s="11">
        <v>17</v>
      </c>
      <c r="B18" s="12" t="s">
        <v>46</v>
      </c>
      <c r="C18" s="20">
        <v>2.3721679759085692</v>
      </c>
      <c r="D18" s="4">
        <v>4</v>
      </c>
      <c r="E18" s="21">
        <f t="shared" si="0"/>
        <v>4</v>
      </c>
      <c r="F18" s="20">
        <v>6.3379617939556239</v>
      </c>
      <c r="G18" s="4">
        <v>3</v>
      </c>
      <c r="H18" s="5">
        <v>5.6893988426262432</v>
      </c>
      <c r="I18" s="4">
        <v>3</v>
      </c>
      <c r="J18" s="4">
        <f t="shared" si="1"/>
        <v>6</v>
      </c>
      <c r="K18" s="21">
        <v>3</v>
      </c>
      <c r="L18" s="20">
        <v>1.1902778404743688</v>
      </c>
      <c r="M18" s="6">
        <v>3</v>
      </c>
      <c r="N18" s="7">
        <v>245.11726000000002</v>
      </c>
      <c r="O18" s="5">
        <v>2.3442737184391738</v>
      </c>
      <c r="P18" s="6">
        <v>4</v>
      </c>
      <c r="Q18" s="6">
        <f t="shared" si="2"/>
        <v>7</v>
      </c>
      <c r="R18" s="21">
        <v>4</v>
      </c>
      <c r="S18" s="20">
        <v>40.182522408569241</v>
      </c>
      <c r="T18" s="6">
        <v>3</v>
      </c>
      <c r="U18" s="5">
        <v>7.6798010711553175</v>
      </c>
      <c r="V18" s="6">
        <v>3</v>
      </c>
      <c r="W18" s="4">
        <f t="shared" si="3"/>
        <v>6</v>
      </c>
      <c r="X18" s="21">
        <v>3</v>
      </c>
      <c r="Y18" s="56">
        <f t="shared" si="4"/>
        <v>3.34</v>
      </c>
      <c r="Z18" s="33">
        <f t="shared" si="5"/>
        <v>3</v>
      </c>
      <c r="AA18" s="31">
        <v>4</v>
      </c>
      <c r="AB18" s="36">
        <f t="shared" si="6"/>
        <v>12</v>
      </c>
      <c r="AC18" s="33">
        <f t="shared" si="9"/>
        <v>4</v>
      </c>
      <c r="AD18" s="37">
        <v>2</v>
      </c>
      <c r="AE18" s="39">
        <f t="shared" si="10"/>
        <v>2</v>
      </c>
      <c r="AF18" s="44">
        <f t="shared" si="11"/>
        <v>4</v>
      </c>
      <c r="AG18" s="8">
        <v>2</v>
      </c>
      <c r="AH18" s="61">
        <v>6</v>
      </c>
      <c r="AI18" s="8">
        <f t="shared" si="7"/>
        <v>12</v>
      </c>
      <c r="AJ18" s="64">
        <f t="shared" si="8"/>
        <v>3</v>
      </c>
    </row>
    <row r="19" spans="1:36" ht="14.5" x14ac:dyDescent="0.3">
      <c r="A19" s="11">
        <v>18</v>
      </c>
      <c r="B19" s="12" t="s">
        <v>47</v>
      </c>
      <c r="C19" s="20">
        <v>1.860460092679268</v>
      </c>
      <c r="D19" s="4">
        <v>3</v>
      </c>
      <c r="E19" s="21">
        <f t="shared" si="0"/>
        <v>3</v>
      </c>
      <c r="F19" s="20">
        <v>6.739504971137114</v>
      </c>
      <c r="G19" s="4">
        <v>3</v>
      </c>
      <c r="H19" s="5">
        <v>6.4549667898289833</v>
      </c>
      <c r="I19" s="4">
        <v>3</v>
      </c>
      <c r="J19" s="4">
        <f t="shared" si="1"/>
        <v>6</v>
      </c>
      <c r="K19" s="21">
        <v>3</v>
      </c>
      <c r="L19" s="20">
        <v>1.4104316531653165</v>
      </c>
      <c r="M19" s="6">
        <v>3</v>
      </c>
      <c r="N19" s="7">
        <v>160.30731</v>
      </c>
      <c r="O19" s="5">
        <v>2.4048501350135014</v>
      </c>
      <c r="P19" s="6">
        <v>4</v>
      </c>
      <c r="Q19" s="6">
        <f t="shared" si="2"/>
        <v>7</v>
      </c>
      <c r="R19" s="21">
        <v>4</v>
      </c>
      <c r="S19" s="20">
        <v>47.432281542754275</v>
      </c>
      <c r="T19" s="6">
        <v>3</v>
      </c>
      <c r="U19" s="5">
        <v>3.4653465346534653</v>
      </c>
      <c r="V19" s="6">
        <v>4</v>
      </c>
      <c r="W19" s="4">
        <f t="shared" si="3"/>
        <v>7</v>
      </c>
      <c r="X19" s="21">
        <v>4</v>
      </c>
      <c r="Y19" s="56">
        <f t="shared" si="4"/>
        <v>3.66</v>
      </c>
      <c r="Z19" s="33">
        <f t="shared" si="5"/>
        <v>4</v>
      </c>
      <c r="AA19" s="31">
        <v>4</v>
      </c>
      <c r="AB19" s="36">
        <f t="shared" si="6"/>
        <v>16</v>
      </c>
      <c r="AC19" s="33">
        <f t="shared" si="9"/>
        <v>4</v>
      </c>
      <c r="AD19" s="37">
        <v>2</v>
      </c>
      <c r="AE19" s="39">
        <f t="shared" si="10"/>
        <v>2</v>
      </c>
      <c r="AF19" s="44">
        <f t="shared" si="11"/>
        <v>4</v>
      </c>
      <c r="AG19" s="8">
        <v>2</v>
      </c>
      <c r="AH19" s="61">
        <v>6</v>
      </c>
      <c r="AI19" s="8">
        <f t="shared" si="7"/>
        <v>12</v>
      </c>
      <c r="AJ19" s="64">
        <f t="shared" si="8"/>
        <v>3</v>
      </c>
    </row>
    <row r="20" spans="1:36" ht="14.5" x14ac:dyDescent="0.3">
      <c r="A20" s="11">
        <v>19</v>
      </c>
      <c r="B20" s="12" t="s">
        <v>48</v>
      </c>
      <c r="C20" s="20">
        <v>1.4009166912211868</v>
      </c>
      <c r="D20" s="4">
        <v>3</v>
      </c>
      <c r="E20" s="21">
        <f t="shared" si="0"/>
        <v>3</v>
      </c>
      <c r="F20" s="20">
        <v>0</v>
      </c>
      <c r="G20" s="4">
        <v>1</v>
      </c>
      <c r="H20" s="5">
        <v>2.074704461418996</v>
      </c>
      <c r="I20" s="4">
        <v>3</v>
      </c>
      <c r="J20" s="4">
        <f t="shared" si="1"/>
        <v>4</v>
      </c>
      <c r="K20" s="21">
        <v>2</v>
      </c>
      <c r="L20" s="20">
        <v>0.34502687591956843</v>
      </c>
      <c r="M20" s="6">
        <v>1</v>
      </c>
      <c r="N20" s="7">
        <v>84.135220000000004</v>
      </c>
      <c r="O20" s="5">
        <v>0.68771636423083216</v>
      </c>
      <c r="P20" s="6">
        <v>2</v>
      </c>
      <c r="Q20" s="6">
        <f t="shared" si="2"/>
        <v>3</v>
      </c>
      <c r="R20" s="21">
        <v>2</v>
      </c>
      <c r="S20" s="20">
        <v>1.9719154814453077E-2</v>
      </c>
      <c r="T20" s="6">
        <v>4</v>
      </c>
      <c r="U20" s="5">
        <v>0.84191597188164136</v>
      </c>
      <c r="V20" s="6">
        <v>4</v>
      </c>
      <c r="W20" s="4">
        <f t="shared" si="3"/>
        <v>8</v>
      </c>
      <c r="X20" s="21">
        <v>4</v>
      </c>
      <c r="Y20" s="56">
        <f t="shared" si="4"/>
        <v>2.67</v>
      </c>
      <c r="Z20" s="33">
        <f t="shared" si="5"/>
        <v>3</v>
      </c>
      <c r="AA20" s="31">
        <v>2</v>
      </c>
      <c r="AB20" s="36">
        <f t="shared" si="6"/>
        <v>6</v>
      </c>
      <c r="AC20" s="33">
        <f t="shared" si="9"/>
        <v>3</v>
      </c>
      <c r="AD20" s="37">
        <v>1</v>
      </c>
      <c r="AE20" s="39">
        <f t="shared" si="10"/>
        <v>2</v>
      </c>
      <c r="AF20" s="44">
        <f t="shared" si="11"/>
        <v>4</v>
      </c>
      <c r="AG20" s="8">
        <v>2</v>
      </c>
      <c r="AH20" s="61">
        <v>5</v>
      </c>
      <c r="AI20" s="8">
        <f t="shared" si="7"/>
        <v>10</v>
      </c>
      <c r="AJ20" s="65">
        <f t="shared" si="8"/>
        <v>2</v>
      </c>
    </row>
    <row r="21" spans="1:36" ht="14.5" x14ac:dyDescent="0.3">
      <c r="A21" s="11">
        <v>20</v>
      </c>
      <c r="B21" s="12" t="s">
        <v>49</v>
      </c>
      <c r="C21" s="20">
        <v>2.0358519260020733</v>
      </c>
      <c r="D21" s="4">
        <v>4</v>
      </c>
      <c r="E21" s="21">
        <f t="shared" si="0"/>
        <v>4</v>
      </c>
      <c r="F21" s="20">
        <v>4.1069313973047681</v>
      </c>
      <c r="G21" s="4">
        <v>3</v>
      </c>
      <c r="H21" s="5">
        <v>4.0647754365065651</v>
      </c>
      <c r="I21" s="4">
        <v>3</v>
      </c>
      <c r="J21" s="4">
        <f t="shared" si="1"/>
        <v>6</v>
      </c>
      <c r="K21" s="21">
        <v>3</v>
      </c>
      <c r="L21" s="20">
        <v>0.50111169661368349</v>
      </c>
      <c r="M21" s="6">
        <v>1</v>
      </c>
      <c r="N21" s="7">
        <v>92.129460000000009</v>
      </c>
      <c r="O21" s="5">
        <v>1.591732204561161</v>
      </c>
      <c r="P21" s="6">
        <v>3</v>
      </c>
      <c r="Q21" s="6">
        <f t="shared" si="2"/>
        <v>4</v>
      </c>
      <c r="R21" s="21">
        <v>2</v>
      </c>
      <c r="S21" s="20">
        <v>39.995016385625426</v>
      </c>
      <c r="T21" s="6">
        <v>3</v>
      </c>
      <c r="U21" s="5">
        <v>23.496890117484451</v>
      </c>
      <c r="V21" s="6">
        <v>1</v>
      </c>
      <c r="W21" s="4">
        <f t="shared" si="3"/>
        <v>4</v>
      </c>
      <c r="X21" s="21">
        <v>2</v>
      </c>
      <c r="Y21" s="56">
        <f t="shared" si="4"/>
        <v>2.35</v>
      </c>
      <c r="Z21" s="33">
        <f t="shared" si="5"/>
        <v>2</v>
      </c>
      <c r="AA21" s="31">
        <v>3</v>
      </c>
      <c r="AB21" s="36">
        <f t="shared" si="6"/>
        <v>6</v>
      </c>
      <c r="AC21" s="33">
        <f t="shared" si="9"/>
        <v>3</v>
      </c>
      <c r="AD21" s="37">
        <v>1</v>
      </c>
      <c r="AE21" s="39">
        <f t="shared" si="10"/>
        <v>2</v>
      </c>
      <c r="AF21" s="44">
        <f t="shared" si="11"/>
        <v>4</v>
      </c>
      <c r="AG21" s="8">
        <v>2</v>
      </c>
      <c r="AH21" s="61">
        <v>6</v>
      </c>
      <c r="AI21" s="8">
        <f t="shared" si="7"/>
        <v>12</v>
      </c>
      <c r="AJ21" s="64">
        <f t="shared" si="8"/>
        <v>3</v>
      </c>
    </row>
    <row r="22" spans="1:36" ht="14.5" x14ac:dyDescent="0.3">
      <c r="A22" s="11">
        <v>21</v>
      </c>
      <c r="B22" s="12" t="s">
        <v>50</v>
      </c>
      <c r="C22" s="20">
        <v>0.40627444003708729</v>
      </c>
      <c r="D22" s="4">
        <v>2</v>
      </c>
      <c r="E22" s="21">
        <f t="shared" si="0"/>
        <v>2</v>
      </c>
      <c r="F22" s="20">
        <v>4.2787836968430577</v>
      </c>
      <c r="G22" s="4">
        <v>3</v>
      </c>
      <c r="H22" s="5">
        <v>4.4706227624966077</v>
      </c>
      <c r="I22" s="4">
        <v>3</v>
      </c>
      <c r="J22" s="4">
        <f t="shared" si="1"/>
        <v>6</v>
      </c>
      <c r="K22" s="21">
        <v>3</v>
      </c>
      <c r="L22" s="20">
        <v>0.34682090456806874</v>
      </c>
      <c r="M22" s="6">
        <v>1</v>
      </c>
      <c r="N22" s="7">
        <v>212.04906</v>
      </c>
      <c r="O22" s="5">
        <v>1.9181280868385346</v>
      </c>
      <c r="P22" s="6">
        <v>3</v>
      </c>
      <c r="Q22" s="6">
        <f t="shared" si="2"/>
        <v>4</v>
      </c>
      <c r="R22" s="21">
        <v>2</v>
      </c>
      <c r="S22" s="20">
        <v>51.777482539936685</v>
      </c>
      <c r="T22" s="6">
        <v>2</v>
      </c>
      <c r="U22" s="5">
        <v>5.210312075983718</v>
      </c>
      <c r="V22" s="6">
        <v>3</v>
      </c>
      <c r="W22" s="4">
        <f t="shared" si="3"/>
        <v>5</v>
      </c>
      <c r="X22" s="21">
        <v>3</v>
      </c>
      <c r="Y22" s="56">
        <f t="shared" si="4"/>
        <v>2.66</v>
      </c>
      <c r="Z22" s="33">
        <f t="shared" si="5"/>
        <v>3</v>
      </c>
      <c r="AA22" s="31">
        <v>3</v>
      </c>
      <c r="AB22" s="36">
        <f t="shared" si="6"/>
        <v>9</v>
      </c>
      <c r="AC22" s="33">
        <f t="shared" si="9"/>
        <v>3</v>
      </c>
      <c r="AD22" s="37">
        <v>2</v>
      </c>
      <c r="AE22" s="39">
        <f t="shared" si="10"/>
        <v>1</v>
      </c>
      <c r="AF22" s="43">
        <f t="shared" si="11"/>
        <v>3</v>
      </c>
      <c r="AG22" s="8">
        <v>2</v>
      </c>
      <c r="AH22" s="61">
        <v>6</v>
      </c>
      <c r="AI22" s="8">
        <f t="shared" si="7"/>
        <v>12</v>
      </c>
      <c r="AJ22" s="64">
        <f t="shared" si="8"/>
        <v>3</v>
      </c>
    </row>
    <row r="23" spans="1:36" ht="14.5" x14ac:dyDescent="0.3">
      <c r="A23" s="11">
        <v>22</v>
      </c>
      <c r="B23" s="12" t="s">
        <v>51</v>
      </c>
      <c r="C23" s="20">
        <v>6.582670390677035</v>
      </c>
      <c r="D23" s="4">
        <v>4</v>
      </c>
      <c r="E23" s="21">
        <f t="shared" si="0"/>
        <v>4</v>
      </c>
      <c r="F23" s="20">
        <v>15.705926808966147</v>
      </c>
      <c r="G23" s="4">
        <v>4</v>
      </c>
      <c r="H23" s="5">
        <v>15.661881034034767</v>
      </c>
      <c r="I23" s="4">
        <v>4</v>
      </c>
      <c r="J23" s="4">
        <f t="shared" si="1"/>
        <v>8</v>
      </c>
      <c r="K23" s="21">
        <v>4</v>
      </c>
      <c r="L23" s="20">
        <v>1.1211164318389752</v>
      </c>
      <c r="M23" s="6">
        <v>3</v>
      </c>
      <c r="N23" s="7">
        <v>213.83833999999999</v>
      </c>
      <c r="O23" s="5">
        <v>1.9564349496797804</v>
      </c>
      <c r="P23" s="6">
        <v>3</v>
      </c>
      <c r="Q23" s="6">
        <f t="shared" si="2"/>
        <v>6</v>
      </c>
      <c r="R23" s="21">
        <v>3</v>
      </c>
      <c r="S23" s="20">
        <v>29.013784107959737</v>
      </c>
      <c r="T23" s="6">
        <v>4</v>
      </c>
      <c r="U23" s="5">
        <v>10.228728270814273</v>
      </c>
      <c r="V23" s="6">
        <v>2</v>
      </c>
      <c r="W23" s="4">
        <f t="shared" si="3"/>
        <v>6</v>
      </c>
      <c r="X23" s="21">
        <v>3</v>
      </c>
      <c r="Y23" s="56">
        <f t="shared" si="4"/>
        <v>3.34</v>
      </c>
      <c r="Z23" s="33">
        <f t="shared" si="5"/>
        <v>3</v>
      </c>
      <c r="AA23" s="31">
        <v>4</v>
      </c>
      <c r="AB23" s="36">
        <f t="shared" si="6"/>
        <v>12</v>
      </c>
      <c r="AC23" s="33">
        <f t="shared" si="9"/>
        <v>4</v>
      </c>
      <c r="AD23" s="37">
        <v>2</v>
      </c>
      <c r="AE23" s="39">
        <f t="shared" si="10"/>
        <v>2</v>
      </c>
      <c r="AF23" s="44">
        <f t="shared" si="11"/>
        <v>4</v>
      </c>
      <c r="AG23" s="8">
        <v>2</v>
      </c>
      <c r="AH23" s="61">
        <v>6</v>
      </c>
      <c r="AI23" s="8">
        <f t="shared" si="7"/>
        <v>12</v>
      </c>
      <c r="AJ23" s="64">
        <f t="shared" si="8"/>
        <v>3</v>
      </c>
    </row>
    <row r="24" spans="1:36" ht="14.5" x14ac:dyDescent="0.3">
      <c r="A24" s="11">
        <v>23</v>
      </c>
      <c r="B24" s="12" t="s">
        <v>52</v>
      </c>
      <c r="C24" s="20">
        <v>6.068413989759037</v>
      </c>
      <c r="D24" s="4">
        <v>4</v>
      </c>
      <c r="E24" s="21">
        <f t="shared" si="0"/>
        <v>4</v>
      </c>
      <c r="F24" s="20">
        <v>11.288334197215276</v>
      </c>
      <c r="G24" s="4">
        <v>4</v>
      </c>
      <c r="H24" s="5">
        <v>10.450840104716981</v>
      </c>
      <c r="I24" s="4">
        <v>4</v>
      </c>
      <c r="J24" s="4">
        <f t="shared" si="1"/>
        <v>8</v>
      </c>
      <c r="K24" s="21">
        <v>4</v>
      </c>
      <c r="L24" s="20">
        <v>2.0595700841100251</v>
      </c>
      <c r="M24" s="6">
        <v>4</v>
      </c>
      <c r="N24" s="7">
        <v>186.17951000000002</v>
      </c>
      <c r="O24" s="5">
        <v>2.1161571948170042</v>
      </c>
      <c r="P24" s="6">
        <v>4</v>
      </c>
      <c r="Q24" s="6">
        <f t="shared" si="2"/>
        <v>8</v>
      </c>
      <c r="R24" s="21">
        <v>4</v>
      </c>
      <c r="S24" s="20">
        <v>27.269235868151853</v>
      </c>
      <c r="T24" s="6">
        <v>4</v>
      </c>
      <c r="U24" s="5">
        <v>15.003409865878609</v>
      </c>
      <c r="V24" s="6">
        <v>2</v>
      </c>
      <c r="W24" s="4">
        <f t="shared" si="3"/>
        <v>6</v>
      </c>
      <c r="X24" s="21">
        <v>3</v>
      </c>
      <c r="Y24" s="56">
        <f t="shared" si="4"/>
        <v>3.67</v>
      </c>
      <c r="Z24" s="33">
        <f t="shared" si="5"/>
        <v>4</v>
      </c>
      <c r="AA24" s="31">
        <v>4</v>
      </c>
      <c r="AB24" s="36">
        <f t="shared" si="6"/>
        <v>16</v>
      </c>
      <c r="AC24" s="33">
        <f t="shared" si="9"/>
        <v>4</v>
      </c>
      <c r="AD24" s="37">
        <v>2</v>
      </c>
      <c r="AE24" s="39">
        <f t="shared" si="10"/>
        <v>2</v>
      </c>
      <c r="AF24" s="44">
        <f t="shared" si="11"/>
        <v>4</v>
      </c>
      <c r="AG24" s="8">
        <v>2</v>
      </c>
      <c r="AH24" s="61">
        <v>6</v>
      </c>
      <c r="AI24" s="8">
        <f t="shared" si="7"/>
        <v>12</v>
      </c>
      <c r="AJ24" s="64">
        <f t="shared" si="8"/>
        <v>3</v>
      </c>
    </row>
    <row r="25" spans="1:36" ht="14.5" x14ac:dyDescent="0.3">
      <c r="A25" s="11">
        <v>24</v>
      </c>
      <c r="B25" s="12" t="s">
        <v>53</v>
      </c>
      <c r="C25" s="20">
        <v>4.6847030248720927</v>
      </c>
      <c r="D25" s="4">
        <v>4</v>
      </c>
      <c r="E25" s="21">
        <f t="shared" si="0"/>
        <v>4</v>
      </c>
      <c r="F25" s="20">
        <v>8.3373429197674417E-2</v>
      </c>
      <c r="G25" s="4">
        <v>1</v>
      </c>
      <c r="H25" s="5">
        <v>0.25936251634534879</v>
      </c>
      <c r="I25" s="4">
        <v>1</v>
      </c>
      <c r="J25" s="4">
        <f t="shared" si="1"/>
        <v>2</v>
      </c>
      <c r="K25" s="21">
        <v>1</v>
      </c>
      <c r="L25" s="20">
        <v>2.0033164999999999</v>
      </c>
      <c r="M25" s="6">
        <v>4</v>
      </c>
      <c r="N25" s="7">
        <v>151.51595</v>
      </c>
      <c r="O25" s="5">
        <v>1.7618133720930234</v>
      </c>
      <c r="P25" s="6">
        <v>3</v>
      </c>
      <c r="Q25" s="6">
        <f t="shared" si="2"/>
        <v>7</v>
      </c>
      <c r="R25" s="21">
        <v>4</v>
      </c>
      <c r="S25" s="20">
        <v>10.833479488604652</v>
      </c>
      <c r="T25" s="6">
        <v>4</v>
      </c>
      <c r="U25" s="5">
        <v>1.7441860465116279</v>
      </c>
      <c r="V25" s="6">
        <v>4</v>
      </c>
      <c r="W25" s="4">
        <f t="shared" si="3"/>
        <v>8</v>
      </c>
      <c r="X25" s="21">
        <v>4</v>
      </c>
      <c r="Y25" s="56">
        <f t="shared" si="4"/>
        <v>3.01</v>
      </c>
      <c r="Z25" s="33">
        <f t="shared" si="5"/>
        <v>3</v>
      </c>
      <c r="AA25" s="31">
        <v>2</v>
      </c>
      <c r="AB25" s="36">
        <f t="shared" si="6"/>
        <v>6</v>
      </c>
      <c r="AC25" s="33">
        <f t="shared" si="9"/>
        <v>3</v>
      </c>
      <c r="AD25" s="37">
        <v>3</v>
      </c>
      <c r="AE25" s="39">
        <f t="shared" si="10"/>
        <v>0</v>
      </c>
      <c r="AF25" s="42">
        <f t="shared" si="11"/>
        <v>2</v>
      </c>
      <c r="AG25" s="8">
        <v>2</v>
      </c>
      <c r="AH25" s="61">
        <v>5</v>
      </c>
      <c r="AI25" s="8">
        <f t="shared" si="7"/>
        <v>10</v>
      </c>
      <c r="AJ25" s="65">
        <f t="shared" si="8"/>
        <v>2</v>
      </c>
    </row>
    <row r="26" spans="1:36" ht="14.5" x14ac:dyDescent="0.3">
      <c r="A26" s="11">
        <v>25</v>
      </c>
      <c r="B26" s="12" t="s">
        <v>54</v>
      </c>
      <c r="C26" s="20">
        <v>0.22404573315217974</v>
      </c>
      <c r="D26" s="4">
        <v>2</v>
      </c>
      <c r="E26" s="21">
        <f t="shared" si="0"/>
        <v>2</v>
      </c>
      <c r="F26" s="20">
        <v>0</v>
      </c>
      <c r="G26" s="4">
        <v>1</v>
      </c>
      <c r="H26" s="5">
        <v>0.12087674410938753</v>
      </c>
      <c r="I26" s="4">
        <v>1</v>
      </c>
      <c r="J26" s="4">
        <f t="shared" si="1"/>
        <v>2</v>
      </c>
      <c r="K26" s="21">
        <v>1</v>
      </c>
      <c r="L26" s="20">
        <v>0.53396801283765716</v>
      </c>
      <c r="M26" s="6">
        <v>2</v>
      </c>
      <c r="N26" s="7">
        <v>58.566019999999995</v>
      </c>
      <c r="O26" s="5">
        <v>1.5663551751805294</v>
      </c>
      <c r="P26" s="6">
        <v>3</v>
      </c>
      <c r="Q26" s="6">
        <f t="shared" si="2"/>
        <v>5</v>
      </c>
      <c r="R26" s="21">
        <v>3</v>
      </c>
      <c r="S26" s="20">
        <v>94.204611128644018</v>
      </c>
      <c r="T26" s="6">
        <v>1</v>
      </c>
      <c r="U26" s="5">
        <v>7.6223589194971915</v>
      </c>
      <c r="V26" s="6">
        <v>3</v>
      </c>
      <c r="W26" s="4">
        <f t="shared" si="3"/>
        <v>4</v>
      </c>
      <c r="X26" s="21">
        <v>2</v>
      </c>
      <c r="Y26" s="56">
        <f t="shared" si="4"/>
        <v>2</v>
      </c>
      <c r="Z26" s="33">
        <f t="shared" si="5"/>
        <v>2</v>
      </c>
      <c r="AA26" s="31">
        <v>0</v>
      </c>
      <c r="AB26" s="36">
        <f t="shared" si="6"/>
        <v>0</v>
      </c>
      <c r="AC26" s="33">
        <v>0</v>
      </c>
      <c r="AD26" s="37">
        <v>0</v>
      </c>
      <c r="AE26" s="39">
        <v>0</v>
      </c>
      <c r="AF26" s="59">
        <v>0</v>
      </c>
      <c r="AG26" s="8">
        <v>2</v>
      </c>
      <c r="AH26" s="61">
        <v>5</v>
      </c>
      <c r="AI26" s="8">
        <f t="shared" si="7"/>
        <v>10</v>
      </c>
      <c r="AJ26" s="65">
        <f t="shared" si="8"/>
        <v>2</v>
      </c>
    </row>
    <row r="27" spans="1:36" ht="15" thickBot="1" x14ac:dyDescent="0.35">
      <c r="A27" s="14">
        <v>26</v>
      </c>
      <c r="B27" s="15" t="s">
        <v>55</v>
      </c>
      <c r="C27" s="22">
        <v>3.2517287266094423</v>
      </c>
      <c r="D27" s="23">
        <v>4</v>
      </c>
      <c r="E27" s="24">
        <f t="shared" si="0"/>
        <v>4</v>
      </c>
      <c r="F27" s="22">
        <v>2.4304301547394238</v>
      </c>
      <c r="G27" s="23">
        <v>3</v>
      </c>
      <c r="H27" s="25">
        <v>2.484826295377069</v>
      </c>
      <c r="I27" s="23">
        <v>3</v>
      </c>
      <c r="J27" s="23">
        <f t="shared" si="1"/>
        <v>6</v>
      </c>
      <c r="K27" s="24">
        <v>3</v>
      </c>
      <c r="L27" s="22">
        <v>0.76801767014101774</v>
      </c>
      <c r="M27" s="26">
        <v>2</v>
      </c>
      <c r="N27" s="27">
        <v>152.90742</v>
      </c>
      <c r="O27" s="25">
        <v>1.8750143470263643</v>
      </c>
      <c r="P27" s="26">
        <v>3</v>
      </c>
      <c r="Q27" s="26">
        <f t="shared" si="2"/>
        <v>5</v>
      </c>
      <c r="R27" s="24">
        <v>3</v>
      </c>
      <c r="S27" s="22">
        <v>60.430962469895775</v>
      </c>
      <c r="T27" s="26">
        <v>2</v>
      </c>
      <c r="U27" s="25">
        <v>14.199877375843041</v>
      </c>
      <c r="V27" s="26">
        <v>2</v>
      </c>
      <c r="W27" s="23">
        <f t="shared" si="3"/>
        <v>4</v>
      </c>
      <c r="X27" s="24">
        <v>2</v>
      </c>
      <c r="Y27" s="56">
        <f t="shared" si="4"/>
        <v>2.68</v>
      </c>
      <c r="Z27" s="34">
        <f t="shared" si="5"/>
        <v>3</v>
      </c>
      <c r="AA27" s="31">
        <v>3</v>
      </c>
      <c r="AB27" s="36">
        <f t="shared" si="6"/>
        <v>9</v>
      </c>
      <c r="AC27" s="34">
        <f>IF(AB27&lt;3,1,IF(AB27&lt;5,2,IF(AB27&lt;12,3,4)))</f>
        <v>3</v>
      </c>
      <c r="AD27" s="38">
        <v>1</v>
      </c>
      <c r="AE27" s="39">
        <f>AC27-AD27</f>
        <v>2</v>
      </c>
      <c r="AF27" s="45">
        <f>IF(AE27&lt;-1,1,IF(AE27&lt;1,2,IF(AE27=1,3,4)))</f>
        <v>4</v>
      </c>
      <c r="AG27" s="8">
        <v>2</v>
      </c>
      <c r="AH27" s="61">
        <v>6</v>
      </c>
      <c r="AI27" s="8">
        <f t="shared" si="7"/>
        <v>12</v>
      </c>
      <c r="AJ27" s="64">
        <f t="shared" si="8"/>
        <v>3</v>
      </c>
    </row>
  </sheetData>
  <sortState xmlns:xlrd2="http://schemas.microsoft.com/office/spreadsheetml/2017/richdata2" ref="A2:AJ27">
    <sortCondition ref="A2:A27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D30729-0574-49A3-B16A-2D4AC94163BF}">
  <dimension ref="A1:AJ27"/>
  <sheetViews>
    <sheetView zoomScale="80" zoomScaleNormal="80" workbookViewId="0">
      <selection activeCell="AA5" sqref="AA5"/>
    </sheetView>
  </sheetViews>
  <sheetFormatPr defaultColWidth="8.7265625" defaultRowHeight="14" x14ac:dyDescent="0.3"/>
  <cols>
    <col min="1" max="1" width="8.7265625" style="1"/>
    <col min="2" max="2" width="25.54296875" style="1" customWidth="1"/>
    <col min="3" max="3" width="11.54296875" style="1" customWidth="1"/>
    <col min="4" max="4" width="13.1796875" style="1" customWidth="1"/>
    <col min="5" max="5" width="15.26953125" style="1" customWidth="1"/>
    <col min="6" max="10" width="8.81640625" style="1" customWidth="1"/>
    <col min="11" max="11" width="14.81640625" style="1" customWidth="1"/>
    <col min="12" max="12" width="11.54296875" style="1" customWidth="1"/>
    <col min="13" max="17" width="8.81640625" style="1" customWidth="1"/>
    <col min="18" max="18" width="14" style="1" customWidth="1"/>
    <col min="19" max="19" width="10.81640625" style="1" customWidth="1"/>
    <col min="20" max="23" width="8.81640625" style="1" customWidth="1"/>
    <col min="24" max="24" width="15.453125" style="1" customWidth="1"/>
    <col min="25" max="25" width="14.54296875" style="1" customWidth="1"/>
    <col min="26" max="26" width="14.7265625" style="1" customWidth="1"/>
    <col min="27" max="27" width="17.81640625" style="2" customWidth="1"/>
    <col min="28" max="28" width="15.7265625" style="2" customWidth="1"/>
    <col min="29" max="29" width="16" style="2" customWidth="1"/>
    <col min="30" max="30" width="17" style="2" customWidth="1"/>
    <col min="31" max="31" width="16.81640625" style="2" customWidth="1"/>
    <col min="32" max="32" width="15.1796875" style="2" customWidth="1"/>
    <col min="33" max="33" width="14.54296875" style="2" customWidth="1"/>
    <col min="34" max="34" width="16.81640625" style="2" customWidth="1"/>
    <col min="35" max="35" width="16.26953125" style="2" customWidth="1"/>
    <col min="36" max="36" width="16.453125" style="1" customWidth="1"/>
    <col min="37" max="16384" width="8.7265625" style="1"/>
  </cols>
  <sheetData>
    <row r="1" spans="1:36" ht="96" customHeight="1" x14ac:dyDescent="0.3">
      <c r="A1" s="46" t="s">
        <v>0</v>
      </c>
      <c r="B1" s="47" t="s">
        <v>1</v>
      </c>
      <c r="C1" s="48" t="s">
        <v>2</v>
      </c>
      <c r="D1" s="49" t="s">
        <v>3</v>
      </c>
      <c r="E1" s="50" t="s">
        <v>4</v>
      </c>
      <c r="F1" s="48" t="s">
        <v>5</v>
      </c>
      <c r="G1" s="49" t="s">
        <v>6</v>
      </c>
      <c r="H1" s="49" t="s">
        <v>7</v>
      </c>
      <c r="I1" s="49" t="s">
        <v>6</v>
      </c>
      <c r="J1" s="49" t="s">
        <v>8</v>
      </c>
      <c r="K1" s="50" t="s">
        <v>9</v>
      </c>
      <c r="L1" s="48" t="s">
        <v>10</v>
      </c>
      <c r="M1" s="49" t="s">
        <v>6</v>
      </c>
      <c r="N1" s="49" t="s">
        <v>11</v>
      </c>
      <c r="O1" s="49" t="s">
        <v>12</v>
      </c>
      <c r="P1" s="49" t="s">
        <v>6</v>
      </c>
      <c r="Q1" s="49" t="s">
        <v>8</v>
      </c>
      <c r="R1" s="50" t="s">
        <v>13</v>
      </c>
      <c r="S1" s="48" t="s">
        <v>14</v>
      </c>
      <c r="T1" s="49" t="s">
        <v>6</v>
      </c>
      <c r="U1" s="49" t="s">
        <v>15</v>
      </c>
      <c r="V1" s="49" t="s">
        <v>6</v>
      </c>
      <c r="W1" s="49" t="s">
        <v>8</v>
      </c>
      <c r="X1" s="50" t="s">
        <v>16</v>
      </c>
      <c r="Y1" s="51" t="s">
        <v>17</v>
      </c>
      <c r="Z1" s="52" t="s">
        <v>18</v>
      </c>
      <c r="AA1" s="53" t="s">
        <v>19</v>
      </c>
      <c r="AB1" s="54" t="s">
        <v>20</v>
      </c>
      <c r="AC1" s="52" t="s">
        <v>21</v>
      </c>
      <c r="AD1" s="52" t="s">
        <v>22</v>
      </c>
      <c r="AE1" s="51" t="s">
        <v>23</v>
      </c>
      <c r="AF1" s="52" t="s">
        <v>24</v>
      </c>
      <c r="AG1" s="28" t="s">
        <v>25</v>
      </c>
      <c r="AH1" s="28" t="s">
        <v>26</v>
      </c>
      <c r="AI1" s="28" t="s">
        <v>27</v>
      </c>
      <c r="AJ1" s="28" t="s">
        <v>28</v>
      </c>
    </row>
    <row r="2" spans="1:36" ht="14.5" x14ac:dyDescent="0.35">
      <c r="A2" s="11">
        <v>1</v>
      </c>
      <c r="B2" s="12" t="s">
        <v>29</v>
      </c>
      <c r="C2" s="20">
        <v>4.2078294350433048</v>
      </c>
      <c r="D2" s="4">
        <v>4</v>
      </c>
      <c r="E2" s="21">
        <f t="shared" ref="E2:E27" si="0">D2</f>
        <v>4</v>
      </c>
      <c r="F2" s="20">
        <v>1.3629353600058296</v>
      </c>
      <c r="G2" s="4">
        <v>2</v>
      </c>
      <c r="H2" s="5">
        <v>2.1228224019257995</v>
      </c>
      <c r="I2" s="4">
        <v>3</v>
      </c>
      <c r="J2" s="4">
        <f t="shared" ref="J2:J27" si="1">G2+I2</f>
        <v>5</v>
      </c>
      <c r="K2" s="21">
        <v>3</v>
      </c>
      <c r="L2" s="20">
        <v>1.1517480138241172</v>
      </c>
      <c r="M2" s="6">
        <v>3</v>
      </c>
      <c r="N2" s="7">
        <v>330.36003000000005</v>
      </c>
      <c r="O2" s="5">
        <v>1.3755830696202533</v>
      </c>
      <c r="P2" s="6">
        <v>3</v>
      </c>
      <c r="Q2" s="6">
        <f t="shared" ref="Q2:Q27" si="2">M2+P2</f>
        <v>6</v>
      </c>
      <c r="R2" s="21">
        <v>3</v>
      </c>
      <c r="S2" s="20">
        <v>1.226031496918722</v>
      </c>
      <c r="T2" s="6">
        <v>4</v>
      </c>
      <c r="U2" s="5">
        <v>2.7731512325116587</v>
      </c>
      <c r="V2" s="6">
        <v>4</v>
      </c>
      <c r="W2" s="4">
        <f t="shared" ref="W2:W27" si="3">T2+V2</f>
        <v>8</v>
      </c>
      <c r="X2" s="21">
        <v>4</v>
      </c>
      <c r="Y2" s="30">
        <f t="shared" ref="Y2:Y27" si="4">(0*E2+0.4*K2+0.2*R2+0.4*X2)</f>
        <v>3.4000000000000004</v>
      </c>
      <c r="Z2" s="33">
        <f t="shared" ref="Z2:Z27" si="5">IF(Y2&lt;1.5,1,IF(Y2&lt;2.5,2,IF(Y2&lt;3.5,3,4)))</f>
        <v>3</v>
      </c>
      <c r="AA2" s="55">
        <v>1</v>
      </c>
      <c r="AB2" s="36">
        <f t="shared" ref="AB2:AB27" si="6">Z2*AA2</f>
        <v>3</v>
      </c>
      <c r="AC2" s="33">
        <f t="shared" ref="AC2:AC27" si="7">IF(AB2&lt;3,1,IF(AB2&lt;5,2,IF(AB2&lt;12,3,4)))</f>
        <v>2</v>
      </c>
      <c r="AD2" s="37">
        <v>3</v>
      </c>
      <c r="AE2" s="39">
        <f>AC2-AD2</f>
        <v>-1</v>
      </c>
      <c r="AF2" s="42">
        <f>IF(AE2&lt;-1,1,IF(AE2&lt;1,2,IF(AE2=1,3,4)))</f>
        <v>2</v>
      </c>
      <c r="AG2" s="8">
        <v>2</v>
      </c>
      <c r="AH2" s="62">
        <v>5</v>
      </c>
      <c r="AI2" s="8">
        <f>AG2*AH2</f>
        <v>10</v>
      </c>
      <c r="AJ2" s="65">
        <f>IF(AI2&lt;6,1,IF(AI2&lt;12,2,IF(AI2&lt;18,3,4)))</f>
        <v>2</v>
      </c>
    </row>
    <row r="3" spans="1:36" ht="14.5" x14ac:dyDescent="0.35">
      <c r="A3" s="11">
        <v>2</v>
      </c>
      <c r="B3" s="12" t="s">
        <v>30</v>
      </c>
      <c r="C3" s="20">
        <v>0.72793201293660659</v>
      </c>
      <c r="D3" s="4">
        <v>2</v>
      </c>
      <c r="E3" s="21">
        <f t="shared" si="0"/>
        <v>2</v>
      </c>
      <c r="F3" s="20">
        <v>0</v>
      </c>
      <c r="G3" s="4">
        <v>1</v>
      </c>
      <c r="H3" s="5">
        <v>0.11043810702579243</v>
      </c>
      <c r="I3" s="4">
        <v>1</v>
      </c>
      <c r="J3" s="4">
        <f t="shared" si="1"/>
        <v>2</v>
      </c>
      <c r="K3" s="21">
        <v>1</v>
      </c>
      <c r="L3" s="20">
        <v>0.28744968924798009</v>
      </c>
      <c r="M3" s="6">
        <v>1</v>
      </c>
      <c r="N3" s="7">
        <v>28.250869999999999</v>
      </c>
      <c r="O3" s="5">
        <v>0.87790149160969544</v>
      </c>
      <c r="P3" s="6">
        <v>2</v>
      </c>
      <c r="Q3" s="6">
        <f t="shared" si="2"/>
        <v>3</v>
      </c>
      <c r="R3" s="21">
        <v>2</v>
      </c>
      <c r="S3" s="20">
        <v>44.640081695152269</v>
      </c>
      <c r="T3" s="6">
        <v>3</v>
      </c>
      <c r="U3" s="5">
        <v>12.989434431323804</v>
      </c>
      <c r="V3" s="6">
        <v>2</v>
      </c>
      <c r="W3" s="4">
        <f t="shared" si="3"/>
        <v>5</v>
      </c>
      <c r="X3" s="21">
        <v>3</v>
      </c>
      <c r="Y3" s="30">
        <f t="shared" si="4"/>
        <v>2</v>
      </c>
      <c r="Z3" s="33">
        <f t="shared" si="5"/>
        <v>2</v>
      </c>
      <c r="AA3" s="55">
        <v>1</v>
      </c>
      <c r="AB3" s="36">
        <f t="shared" si="6"/>
        <v>2</v>
      </c>
      <c r="AC3" s="33">
        <f t="shared" si="7"/>
        <v>1</v>
      </c>
      <c r="AD3" s="37">
        <v>2</v>
      </c>
      <c r="AE3" s="39">
        <f>AC3-AD3</f>
        <v>-1</v>
      </c>
      <c r="AF3" s="42">
        <f>IF(AE3&lt;-1,1,IF(AE3&lt;1,2,IF(AE3=1,3,4)))</f>
        <v>2</v>
      </c>
      <c r="AG3" s="8">
        <v>2</v>
      </c>
      <c r="AH3" s="62">
        <v>5</v>
      </c>
      <c r="AI3" s="8">
        <f t="shared" ref="AI3:AI27" si="8">AG3*AH3</f>
        <v>10</v>
      </c>
      <c r="AJ3" s="65">
        <f t="shared" ref="AJ3:AJ27" si="9">IF(AI3&lt;6,1,IF(AI3&lt;12,2,IF(AI3&lt;18,3,4)))</f>
        <v>2</v>
      </c>
    </row>
    <row r="4" spans="1:36" ht="14.5" x14ac:dyDescent="0.35">
      <c r="A4" s="11">
        <v>3</v>
      </c>
      <c r="B4" s="13" t="s">
        <v>31</v>
      </c>
      <c r="C4" s="20">
        <v>5.4193283457254564</v>
      </c>
      <c r="D4" s="4">
        <v>4</v>
      </c>
      <c r="E4" s="21">
        <f t="shared" si="0"/>
        <v>4</v>
      </c>
      <c r="F4" s="20">
        <v>1.7839376065073846</v>
      </c>
      <c r="G4" s="4">
        <v>2</v>
      </c>
      <c r="H4" s="5">
        <v>2.6379777348392706</v>
      </c>
      <c r="I4" s="4">
        <v>3</v>
      </c>
      <c r="J4" s="4">
        <f t="shared" si="1"/>
        <v>5</v>
      </c>
      <c r="K4" s="21">
        <v>3</v>
      </c>
      <c r="L4" s="20">
        <v>0.98135873153779329</v>
      </c>
      <c r="M4" s="6">
        <v>2</v>
      </c>
      <c r="N4" s="7">
        <v>12.434059999999999</v>
      </c>
      <c r="O4" s="5">
        <v>1.080283231972198</v>
      </c>
      <c r="P4" s="6">
        <v>3</v>
      </c>
      <c r="Q4" s="6">
        <f t="shared" si="2"/>
        <v>5</v>
      </c>
      <c r="R4" s="21">
        <v>3</v>
      </c>
      <c r="S4" s="20">
        <v>5.1228051259784024E-2</v>
      </c>
      <c r="T4" s="6">
        <v>4</v>
      </c>
      <c r="U4" s="5">
        <v>0</v>
      </c>
      <c r="V4" s="6">
        <v>4</v>
      </c>
      <c r="W4" s="4">
        <f t="shared" si="3"/>
        <v>8</v>
      </c>
      <c r="X4" s="21">
        <v>4</v>
      </c>
      <c r="Y4" s="30">
        <f t="shared" si="4"/>
        <v>3.4000000000000004</v>
      </c>
      <c r="Z4" s="33">
        <f t="shared" si="5"/>
        <v>3</v>
      </c>
      <c r="AA4" s="55">
        <v>1</v>
      </c>
      <c r="AB4" s="36">
        <f t="shared" si="6"/>
        <v>3</v>
      </c>
      <c r="AC4" s="33">
        <f t="shared" si="7"/>
        <v>2</v>
      </c>
      <c r="AD4" s="37">
        <v>3</v>
      </c>
      <c r="AE4" s="39">
        <f>AC4-AD4</f>
        <v>-1</v>
      </c>
      <c r="AF4" s="42">
        <f>IF(AE4&lt;-1,1,IF(AE4&lt;1,2,IF(AE4=1,3,4)))</f>
        <v>2</v>
      </c>
      <c r="AG4" s="8">
        <v>2</v>
      </c>
      <c r="AH4" s="62">
        <v>5</v>
      </c>
      <c r="AI4" s="8">
        <f t="shared" si="8"/>
        <v>10</v>
      </c>
      <c r="AJ4" s="65">
        <f t="shared" si="9"/>
        <v>2</v>
      </c>
    </row>
    <row r="5" spans="1:36" ht="14.5" x14ac:dyDescent="0.35">
      <c r="A5" s="11">
        <v>4</v>
      </c>
      <c r="B5" s="12" t="s">
        <v>32</v>
      </c>
      <c r="C5" s="20">
        <v>0.3764015534618726</v>
      </c>
      <c r="D5" s="4">
        <v>2</v>
      </c>
      <c r="E5" s="21">
        <f t="shared" si="0"/>
        <v>2</v>
      </c>
      <c r="F5" s="20">
        <v>1.6085034153909266</v>
      </c>
      <c r="G5" s="4">
        <v>2</v>
      </c>
      <c r="H5" s="5">
        <v>1.7577350779681467</v>
      </c>
      <c r="I5" s="4">
        <v>2</v>
      </c>
      <c r="J5" s="4">
        <f t="shared" si="1"/>
        <v>4</v>
      </c>
      <c r="K5" s="21">
        <v>2</v>
      </c>
      <c r="L5" s="20">
        <v>0.39188875482625485</v>
      </c>
      <c r="M5" s="6">
        <v>1</v>
      </c>
      <c r="N5" s="7">
        <v>52.636650000000003</v>
      </c>
      <c r="O5" s="5">
        <v>2.5403788610038611</v>
      </c>
      <c r="P5" s="6">
        <v>4</v>
      </c>
      <c r="Q5" s="6">
        <f t="shared" si="2"/>
        <v>5</v>
      </c>
      <c r="R5" s="21">
        <v>3</v>
      </c>
      <c r="S5" s="20">
        <v>60.469011269256754</v>
      </c>
      <c r="T5" s="6">
        <v>2</v>
      </c>
      <c r="U5" s="5">
        <v>5.4054054054054053</v>
      </c>
      <c r="V5" s="6">
        <v>3</v>
      </c>
      <c r="W5" s="4">
        <f t="shared" si="3"/>
        <v>5</v>
      </c>
      <c r="X5" s="21">
        <v>3</v>
      </c>
      <c r="Y5" s="30">
        <f t="shared" si="4"/>
        <v>2.6000000000000005</v>
      </c>
      <c r="Z5" s="33">
        <f t="shared" si="5"/>
        <v>3</v>
      </c>
      <c r="AA5" s="55">
        <v>2</v>
      </c>
      <c r="AB5" s="36">
        <f t="shared" si="6"/>
        <v>6</v>
      </c>
      <c r="AC5" s="33">
        <f t="shared" si="7"/>
        <v>3</v>
      </c>
      <c r="AD5" s="37">
        <v>1</v>
      </c>
      <c r="AE5" s="39">
        <f>AC5-AD5</f>
        <v>2</v>
      </c>
      <c r="AF5" s="44">
        <f>IF(AE5&lt;-1,1,IF(AE5&lt;1,2,IF(AE5=1,3,4)))</f>
        <v>4</v>
      </c>
      <c r="AG5" s="8">
        <v>2</v>
      </c>
      <c r="AH5" s="62">
        <v>5</v>
      </c>
      <c r="AI5" s="8">
        <f t="shared" si="8"/>
        <v>10</v>
      </c>
      <c r="AJ5" s="65">
        <f t="shared" si="9"/>
        <v>2</v>
      </c>
    </row>
    <row r="6" spans="1:36" ht="14.5" x14ac:dyDescent="0.35">
      <c r="A6" s="11">
        <v>5</v>
      </c>
      <c r="B6" s="12" t="s">
        <v>33</v>
      </c>
      <c r="C6" s="20">
        <v>1.2655032153230694</v>
      </c>
      <c r="D6" s="4">
        <v>3</v>
      </c>
      <c r="E6" s="21">
        <f t="shared" si="0"/>
        <v>3</v>
      </c>
      <c r="F6" s="20">
        <v>3.7146921092496057</v>
      </c>
      <c r="G6" s="4">
        <v>3</v>
      </c>
      <c r="H6" s="5">
        <v>3.1523430844102314</v>
      </c>
      <c r="I6" s="4">
        <v>3</v>
      </c>
      <c r="J6" s="4">
        <f t="shared" si="1"/>
        <v>6</v>
      </c>
      <c r="K6" s="21">
        <v>3</v>
      </c>
      <c r="L6" s="20">
        <v>4.4346845314583589</v>
      </c>
      <c r="M6" s="6">
        <v>4</v>
      </c>
      <c r="N6" s="7">
        <v>162.23176000000001</v>
      </c>
      <c r="O6" s="5">
        <v>1.9666839616923266</v>
      </c>
      <c r="P6" s="6">
        <v>3</v>
      </c>
      <c r="Q6" s="6">
        <f t="shared" si="2"/>
        <v>7</v>
      </c>
      <c r="R6" s="21">
        <v>4</v>
      </c>
      <c r="S6" s="20">
        <v>52.126175405382469</v>
      </c>
      <c r="T6" s="6">
        <v>2</v>
      </c>
      <c r="U6" s="5">
        <v>10.255788580433991</v>
      </c>
      <c r="V6" s="6">
        <v>2</v>
      </c>
      <c r="W6" s="4">
        <f t="shared" si="3"/>
        <v>4</v>
      </c>
      <c r="X6" s="21">
        <v>2</v>
      </c>
      <c r="Y6" s="30">
        <f t="shared" si="4"/>
        <v>2.8</v>
      </c>
      <c r="Z6" s="33">
        <f t="shared" si="5"/>
        <v>3</v>
      </c>
      <c r="AA6" s="55">
        <v>2</v>
      </c>
      <c r="AB6" s="36">
        <f t="shared" si="6"/>
        <v>6</v>
      </c>
      <c r="AC6" s="33">
        <f t="shared" si="7"/>
        <v>3</v>
      </c>
      <c r="AD6" s="37" t="s">
        <v>34</v>
      </c>
      <c r="AE6" s="40" t="s">
        <v>34</v>
      </c>
      <c r="AF6" s="43">
        <f>AC6</f>
        <v>3</v>
      </c>
      <c r="AG6" s="8">
        <v>2</v>
      </c>
      <c r="AH6" s="62">
        <v>5</v>
      </c>
      <c r="AI6" s="8">
        <f t="shared" si="8"/>
        <v>10</v>
      </c>
      <c r="AJ6" s="65">
        <f t="shared" si="9"/>
        <v>2</v>
      </c>
    </row>
    <row r="7" spans="1:36" ht="14.5" x14ac:dyDescent="0.35">
      <c r="A7" s="11">
        <v>6</v>
      </c>
      <c r="B7" s="12" t="s">
        <v>35</v>
      </c>
      <c r="C7" s="20">
        <v>0.73261859478203872</v>
      </c>
      <c r="D7" s="4">
        <v>2</v>
      </c>
      <c r="E7" s="21">
        <f t="shared" si="0"/>
        <v>2</v>
      </c>
      <c r="F7" s="20">
        <v>0</v>
      </c>
      <c r="G7" s="4">
        <v>1</v>
      </c>
      <c r="H7" s="5">
        <v>0.22780785976532283</v>
      </c>
      <c r="I7" s="4">
        <v>1</v>
      </c>
      <c r="J7" s="4">
        <f t="shared" si="1"/>
        <v>2</v>
      </c>
      <c r="K7" s="21">
        <v>1</v>
      </c>
      <c r="L7" s="20">
        <v>0.24697098000655521</v>
      </c>
      <c r="M7" s="6">
        <v>1</v>
      </c>
      <c r="N7" s="7">
        <v>110.63877000000001</v>
      </c>
      <c r="O7" s="5">
        <v>0.72526234021632252</v>
      </c>
      <c r="P7" s="6">
        <v>2</v>
      </c>
      <c r="Q7" s="6">
        <f t="shared" si="2"/>
        <v>3</v>
      </c>
      <c r="R7" s="21">
        <v>2</v>
      </c>
      <c r="S7" s="20">
        <v>36.838806742117335</v>
      </c>
      <c r="T7" s="6">
        <v>3</v>
      </c>
      <c r="U7" s="5">
        <v>5.2376270075385118</v>
      </c>
      <c r="V7" s="6">
        <v>3</v>
      </c>
      <c r="W7" s="4">
        <f t="shared" si="3"/>
        <v>6</v>
      </c>
      <c r="X7" s="21">
        <v>3</v>
      </c>
      <c r="Y7" s="30">
        <f t="shared" si="4"/>
        <v>2</v>
      </c>
      <c r="Z7" s="33">
        <f t="shared" si="5"/>
        <v>2</v>
      </c>
      <c r="AA7" s="55">
        <v>1</v>
      </c>
      <c r="AB7" s="36">
        <f t="shared" si="6"/>
        <v>2</v>
      </c>
      <c r="AC7" s="33">
        <f t="shared" si="7"/>
        <v>1</v>
      </c>
      <c r="AD7" s="37">
        <v>1</v>
      </c>
      <c r="AE7" s="39">
        <f t="shared" ref="AE7:AE27" si="10">AC7-AD7</f>
        <v>0</v>
      </c>
      <c r="AF7" s="42">
        <f t="shared" ref="AF7:AF27" si="11">IF(AE7&lt;-1,1,IF(AE7&lt;1,2,IF(AE7=1,3,4)))</f>
        <v>2</v>
      </c>
      <c r="AG7" s="8">
        <v>2</v>
      </c>
      <c r="AH7" s="62">
        <v>5</v>
      </c>
      <c r="AI7" s="8">
        <f t="shared" si="8"/>
        <v>10</v>
      </c>
      <c r="AJ7" s="65">
        <f t="shared" si="9"/>
        <v>2</v>
      </c>
    </row>
    <row r="8" spans="1:36" ht="14.5" x14ac:dyDescent="0.35">
      <c r="A8" s="11">
        <v>7</v>
      </c>
      <c r="B8" s="12" t="s">
        <v>36</v>
      </c>
      <c r="C8" s="20">
        <v>2.6007728132803179E-2</v>
      </c>
      <c r="D8" s="4">
        <v>1</v>
      </c>
      <c r="E8" s="21">
        <f t="shared" si="0"/>
        <v>1</v>
      </c>
      <c r="F8" s="20">
        <v>3.382621591212724</v>
      </c>
      <c r="G8" s="4">
        <v>3</v>
      </c>
      <c r="H8" s="5">
        <v>3.4505651469980116</v>
      </c>
      <c r="I8" s="4">
        <v>3</v>
      </c>
      <c r="J8" s="4">
        <f t="shared" si="1"/>
        <v>6</v>
      </c>
      <c r="K8" s="21">
        <v>3</v>
      </c>
      <c r="L8" s="20">
        <v>0.28784943671305496</v>
      </c>
      <c r="M8" s="6">
        <v>1</v>
      </c>
      <c r="N8" s="7">
        <v>216.51510999999999</v>
      </c>
      <c r="O8" s="5">
        <v>2.8696502319416832</v>
      </c>
      <c r="P8" s="6">
        <v>4</v>
      </c>
      <c r="Q8" s="6">
        <f t="shared" si="2"/>
        <v>5</v>
      </c>
      <c r="R8" s="21">
        <v>3</v>
      </c>
      <c r="S8" s="20">
        <v>98.182393022147124</v>
      </c>
      <c r="T8" s="6">
        <v>1</v>
      </c>
      <c r="U8" s="5">
        <v>0</v>
      </c>
      <c r="V8" s="6">
        <v>4</v>
      </c>
      <c r="W8" s="4">
        <f t="shared" si="3"/>
        <v>5</v>
      </c>
      <c r="X8" s="21">
        <v>3</v>
      </c>
      <c r="Y8" s="30">
        <f t="shared" si="4"/>
        <v>3.0000000000000004</v>
      </c>
      <c r="Z8" s="33">
        <f t="shared" si="5"/>
        <v>3</v>
      </c>
      <c r="AA8" s="55">
        <v>3</v>
      </c>
      <c r="AB8" s="36">
        <f t="shared" si="6"/>
        <v>9</v>
      </c>
      <c r="AC8" s="33">
        <f t="shared" si="7"/>
        <v>3</v>
      </c>
      <c r="AD8" s="37">
        <v>1</v>
      </c>
      <c r="AE8" s="39">
        <f t="shared" si="10"/>
        <v>2</v>
      </c>
      <c r="AF8" s="44">
        <f t="shared" si="11"/>
        <v>4</v>
      </c>
      <c r="AG8" s="8">
        <v>2</v>
      </c>
      <c r="AH8" s="62">
        <v>5</v>
      </c>
      <c r="AI8" s="8">
        <f t="shared" si="8"/>
        <v>10</v>
      </c>
      <c r="AJ8" s="65">
        <f t="shared" si="9"/>
        <v>2</v>
      </c>
    </row>
    <row r="9" spans="1:36" ht="14.5" x14ac:dyDescent="0.35">
      <c r="A9" s="11">
        <v>8</v>
      </c>
      <c r="B9" s="12" t="s">
        <v>37</v>
      </c>
      <c r="C9" s="20">
        <v>3.3534046632798103E-2</v>
      </c>
      <c r="D9" s="4">
        <v>1</v>
      </c>
      <c r="E9" s="21">
        <f t="shared" si="0"/>
        <v>1</v>
      </c>
      <c r="F9" s="20">
        <v>0</v>
      </c>
      <c r="G9" s="4">
        <v>1</v>
      </c>
      <c r="H9" s="5">
        <v>6.754572485917347E-2</v>
      </c>
      <c r="I9" s="4">
        <v>1</v>
      </c>
      <c r="J9" s="4">
        <f t="shared" si="1"/>
        <v>2</v>
      </c>
      <c r="K9" s="21">
        <v>1</v>
      </c>
      <c r="L9" s="20">
        <v>0.54254040536983417</v>
      </c>
      <c r="M9" s="6">
        <v>2</v>
      </c>
      <c r="N9" s="7">
        <v>69.709509999999995</v>
      </c>
      <c r="O9" s="5">
        <v>1.8349436693866805</v>
      </c>
      <c r="P9" s="6">
        <v>3</v>
      </c>
      <c r="Q9" s="6">
        <f t="shared" si="2"/>
        <v>5</v>
      </c>
      <c r="R9" s="21">
        <v>3</v>
      </c>
      <c r="S9" s="20">
        <v>99.850669663530397</v>
      </c>
      <c r="T9" s="6">
        <v>1</v>
      </c>
      <c r="U9" s="5">
        <v>0.94761779415635694</v>
      </c>
      <c r="V9" s="6">
        <v>4</v>
      </c>
      <c r="W9" s="4">
        <f t="shared" si="3"/>
        <v>5</v>
      </c>
      <c r="X9" s="21">
        <v>3</v>
      </c>
      <c r="Y9" s="30">
        <f t="shared" si="4"/>
        <v>2.2000000000000002</v>
      </c>
      <c r="Z9" s="33">
        <f t="shared" si="5"/>
        <v>2</v>
      </c>
      <c r="AA9" s="55">
        <v>2</v>
      </c>
      <c r="AB9" s="36">
        <f t="shared" si="6"/>
        <v>4</v>
      </c>
      <c r="AC9" s="33">
        <f t="shared" si="7"/>
        <v>2</v>
      </c>
      <c r="AD9" s="37">
        <v>3</v>
      </c>
      <c r="AE9" s="39">
        <f t="shared" si="10"/>
        <v>-1</v>
      </c>
      <c r="AF9" s="42">
        <f t="shared" si="11"/>
        <v>2</v>
      </c>
      <c r="AG9" s="8">
        <v>2</v>
      </c>
      <c r="AH9" s="62">
        <v>5</v>
      </c>
      <c r="AI9" s="8">
        <f t="shared" si="8"/>
        <v>10</v>
      </c>
      <c r="AJ9" s="65">
        <f t="shared" si="9"/>
        <v>2</v>
      </c>
    </row>
    <row r="10" spans="1:36" ht="14.5" x14ac:dyDescent="0.35">
      <c r="A10" s="11">
        <v>9</v>
      </c>
      <c r="B10" s="12" t="s">
        <v>38</v>
      </c>
      <c r="C10" s="20">
        <v>9.9889790100514089E-2</v>
      </c>
      <c r="D10" s="4">
        <v>1</v>
      </c>
      <c r="E10" s="21">
        <f t="shared" si="0"/>
        <v>1</v>
      </c>
      <c r="F10" s="20">
        <v>2.0213419805647206</v>
      </c>
      <c r="G10" s="4">
        <v>3</v>
      </c>
      <c r="H10" s="5">
        <v>2.1981937244916749</v>
      </c>
      <c r="I10" s="4">
        <v>3</v>
      </c>
      <c r="J10" s="4">
        <f t="shared" si="1"/>
        <v>6</v>
      </c>
      <c r="K10" s="21">
        <v>3</v>
      </c>
      <c r="L10" s="20">
        <v>0.29750392848921969</v>
      </c>
      <c r="M10" s="6">
        <v>1</v>
      </c>
      <c r="N10" s="7">
        <v>311.91379000000001</v>
      </c>
      <c r="O10" s="5">
        <v>2.3932616435202942</v>
      </c>
      <c r="P10" s="6">
        <v>4</v>
      </c>
      <c r="Q10" s="6">
        <f t="shared" si="2"/>
        <v>5</v>
      </c>
      <c r="R10" s="21">
        <v>3</v>
      </c>
      <c r="S10" s="20">
        <v>48.245973529502038</v>
      </c>
      <c r="T10" s="6">
        <v>3</v>
      </c>
      <c r="U10" s="5">
        <v>5.0333768127062077</v>
      </c>
      <c r="V10" s="6">
        <v>3</v>
      </c>
      <c r="W10" s="4">
        <f t="shared" si="3"/>
        <v>6</v>
      </c>
      <c r="X10" s="21">
        <v>3</v>
      </c>
      <c r="Y10" s="30">
        <f t="shared" si="4"/>
        <v>3.0000000000000004</v>
      </c>
      <c r="Z10" s="33">
        <f t="shared" si="5"/>
        <v>3</v>
      </c>
      <c r="AA10" s="55">
        <v>2</v>
      </c>
      <c r="AB10" s="36">
        <f t="shared" si="6"/>
        <v>6</v>
      </c>
      <c r="AC10" s="33">
        <f t="shared" si="7"/>
        <v>3</v>
      </c>
      <c r="AD10" s="37">
        <v>2</v>
      </c>
      <c r="AE10" s="39">
        <f t="shared" si="10"/>
        <v>1</v>
      </c>
      <c r="AF10" s="43">
        <f t="shared" si="11"/>
        <v>3</v>
      </c>
      <c r="AG10" s="8">
        <v>2</v>
      </c>
      <c r="AH10" s="62">
        <v>5</v>
      </c>
      <c r="AI10" s="8">
        <f t="shared" si="8"/>
        <v>10</v>
      </c>
      <c r="AJ10" s="65">
        <f t="shared" si="9"/>
        <v>2</v>
      </c>
    </row>
    <row r="11" spans="1:36" ht="14.5" x14ac:dyDescent="0.35">
      <c r="A11" s="11">
        <v>10</v>
      </c>
      <c r="B11" s="12" t="s">
        <v>39</v>
      </c>
      <c r="C11" s="20">
        <v>0.28645279380925132</v>
      </c>
      <c r="D11" s="4">
        <v>2</v>
      </c>
      <c r="E11" s="21">
        <f t="shared" si="0"/>
        <v>2</v>
      </c>
      <c r="F11" s="20">
        <v>0</v>
      </c>
      <c r="G11" s="4">
        <v>1</v>
      </c>
      <c r="H11" s="5">
        <v>0.81350975448164042</v>
      </c>
      <c r="I11" s="4">
        <v>1</v>
      </c>
      <c r="J11" s="4">
        <f t="shared" si="1"/>
        <v>2</v>
      </c>
      <c r="K11" s="21">
        <v>1</v>
      </c>
      <c r="L11" s="20">
        <v>0.22125528850739151</v>
      </c>
      <c r="M11" s="6">
        <v>1</v>
      </c>
      <c r="N11" s="7">
        <v>71.486910000000009</v>
      </c>
      <c r="O11" s="5">
        <v>0.68180171673819756</v>
      </c>
      <c r="P11" s="6">
        <v>2</v>
      </c>
      <c r="Q11" s="6">
        <f t="shared" si="2"/>
        <v>3</v>
      </c>
      <c r="R11" s="21">
        <v>2</v>
      </c>
      <c r="S11" s="20">
        <v>8.7850861820696196</v>
      </c>
      <c r="T11" s="6">
        <v>4</v>
      </c>
      <c r="U11" s="5">
        <v>0</v>
      </c>
      <c r="V11" s="6">
        <v>4</v>
      </c>
      <c r="W11" s="4">
        <f t="shared" si="3"/>
        <v>8</v>
      </c>
      <c r="X11" s="21">
        <v>4</v>
      </c>
      <c r="Y11" s="30">
        <f t="shared" si="4"/>
        <v>2.4000000000000004</v>
      </c>
      <c r="Z11" s="33">
        <f t="shared" si="5"/>
        <v>2</v>
      </c>
      <c r="AA11" s="55">
        <v>1</v>
      </c>
      <c r="AB11" s="36">
        <f t="shared" si="6"/>
        <v>2</v>
      </c>
      <c r="AC11" s="33">
        <f t="shared" si="7"/>
        <v>1</v>
      </c>
      <c r="AD11" s="37">
        <v>1</v>
      </c>
      <c r="AE11" s="39">
        <f t="shared" si="10"/>
        <v>0</v>
      </c>
      <c r="AF11" s="42">
        <f t="shared" si="11"/>
        <v>2</v>
      </c>
      <c r="AG11" s="8">
        <v>2</v>
      </c>
      <c r="AH11" s="62">
        <v>5</v>
      </c>
      <c r="AI11" s="8">
        <f t="shared" si="8"/>
        <v>10</v>
      </c>
      <c r="AJ11" s="65">
        <f t="shared" si="9"/>
        <v>2</v>
      </c>
    </row>
    <row r="12" spans="1:36" ht="14.5" x14ac:dyDescent="0.35">
      <c r="A12" s="11">
        <v>11</v>
      </c>
      <c r="B12" s="12" t="s">
        <v>40</v>
      </c>
      <c r="C12" s="20">
        <v>1.4936527961663539</v>
      </c>
      <c r="D12" s="4">
        <v>3</v>
      </c>
      <c r="E12" s="21">
        <f t="shared" si="0"/>
        <v>3</v>
      </c>
      <c r="F12" s="20">
        <v>0.22739198245153219</v>
      </c>
      <c r="G12" s="4">
        <v>1</v>
      </c>
      <c r="H12" s="5">
        <v>0.46125146629018138</v>
      </c>
      <c r="I12" s="4">
        <v>1</v>
      </c>
      <c r="J12" s="4">
        <f t="shared" si="1"/>
        <v>2</v>
      </c>
      <c r="K12" s="21">
        <v>1</v>
      </c>
      <c r="L12" s="20">
        <v>0.29990245153220768</v>
      </c>
      <c r="M12" s="6">
        <v>1</v>
      </c>
      <c r="N12" s="7">
        <v>115.56383</v>
      </c>
      <c r="O12" s="5">
        <v>0.72272564102564096</v>
      </c>
      <c r="P12" s="6">
        <v>2</v>
      </c>
      <c r="Q12" s="6">
        <f t="shared" si="2"/>
        <v>3</v>
      </c>
      <c r="R12" s="21">
        <v>2</v>
      </c>
      <c r="S12" s="20">
        <v>19.892984367729838</v>
      </c>
      <c r="T12" s="6">
        <v>4</v>
      </c>
      <c r="U12" s="5">
        <v>4.42151344590369</v>
      </c>
      <c r="V12" s="6">
        <v>4</v>
      </c>
      <c r="W12" s="4">
        <f t="shared" si="3"/>
        <v>8</v>
      </c>
      <c r="X12" s="21">
        <v>4</v>
      </c>
      <c r="Y12" s="30">
        <f t="shared" si="4"/>
        <v>2.4000000000000004</v>
      </c>
      <c r="Z12" s="33">
        <f t="shared" si="5"/>
        <v>2</v>
      </c>
      <c r="AA12" s="55">
        <v>1</v>
      </c>
      <c r="AB12" s="36">
        <f t="shared" si="6"/>
        <v>2</v>
      </c>
      <c r="AC12" s="33">
        <f t="shared" si="7"/>
        <v>1</v>
      </c>
      <c r="AD12" s="37">
        <v>3</v>
      </c>
      <c r="AE12" s="39">
        <f t="shared" si="10"/>
        <v>-2</v>
      </c>
      <c r="AF12" s="41">
        <f t="shared" si="11"/>
        <v>1</v>
      </c>
      <c r="AG12" s="8">
        <v>2</v>
      </c>
      <c r="AH12" s="62">
        <v>5</v>
      </c>
      <c r="AI12" s="8">
        <f t="shared" si="8"/>
        <v>10</v>
      </c>
      <c r="AJ12" s="65">
        <f t="shared" si="9"/>
        <v>2</v>
      </c>
    </row>
    <row r="13" spans="1:36" ht="14.5" x14ac:dyDescent="0.35">
      <c r="A13" s="11">
        <v>12</v>
      </c>
      <c r="B13" s="12" t="s">
        <v>41</v>
      </c>
      <c r="C13" s="20">
        <v>1.4590897531325384</v>
      </c>
      <c r="D13" s="4">
        <v>3</v>
      </c>
      <c r="E13" s="21">
        <f t="shared" si="0"/>
        <v>3</v>
      </c>
      <c r="F13" s="20">
        <v>0.45935537628575368</v>
      </c>
      <c r="G13" s="4">
        <v>1</v>
      </c>
      <c r="H13" s="5">
        <v>1.8027818645544142</v>
      </c>
      <c r="I13" s="4">
        <v>2</v>
      </c>
      <c r="J13" s="4">
        <f t="shared" si="1"/>
        <v>3</v>
      </c>
      <c r="K13" s="21">
        <v>2</v>
      </c>
      <c r="L13" s="20">
        <v>0.40108361706526979</v>
      </c>
      <c r="M13" s="6">
        <v>1</v>
      </c>
      <c r="N13" s="7">
        <v>101.77495</v>
      </c>
      <c r="O13" s="5">
        <v>0.70146081742366806</v>
      </c>
      <c r="P13" s="6">
        <v>2</v>
      </c>
      <c r="Q13" s="6">
        <f t="shared" si="2"/>
        <v>3</v>
      </c>
      <c r="R13" s="21">
        <v>2</v>
      </c>
      <c r="S13" s="20">
        <v>1.832522960920798</v>
      </c>
      <c r="T13" s="6">
        <v>4</v>
      </c>
      <c r="U13" s="5">
        <v>0.39285960438348611</v>
      </c>
      <c r="V13" s="6">
        <v>4</v>
      </c>
      <c r="W13" s="4">
        <f t="shared" si="3"/>
        <v>8</v>
      </c>
      <c r="X13" s="21">
        <v>4</v>
      </c>
      <c r="Y13" s="30">
        <f t="shared" si="4"/>
        <v>2.8000000000000003</v>
      </c>
      <c r="Z13" s="33">
        <f t="shared" si="5"/>
        <v>3</v>
      </c>
      <c r="AA13" s="55">
        <v>1</v>
      </c>
      <c r="AB13" s="36">
        <f t="shared" si="6"/>
        <v>3</v>
      </c>
      <c r="AC13" s="33">
        <f t="shared" si="7"/>
        <v>2</v>
      </c>
      <c r="AD13" s="37">
        <v>1</v>
      </c>
      <c r="AE13" s="39">
        <f t="shared" si="10"/>
        <v>1</v>
      </c>
      <c r="AF13" s="43">
        <f t="shared" si="11"/>
        <v>3</v>
      </c>
      <c r="AG13" s="8">
        <v>2</v>
      </c>
      <c r="AH13" s="62">
        <v>5</v>
      </c>
      <c r="AI13" s="8">
        <f t="shared" si="8"/>
        <v>10</v>
      </c>
      <c r="AJ13" s="65">
        <f t="shared" si="9"/>
        <v>2</v>
      </c>
    </row>
    <row r="14" spans="1:36" ht="14.5" x14ac:dyDescent="0.35">
      <c r="A14" s="11">
        <v>13</v>
      </c>
      <c r="B14" s="12" t="s">
        <v>42</v>
      </c>
      <c r="C14" s="20">
        <v>0.72848658438962244</v>
      </c>
      <c r="D14" s="4">
        <v>2</v>
      </c>
      <c r="E14" s="21">
        <f t="shared" si="0"/>
        <v>2</v>
      </c>
      <c r="F14" s="20">
        <v>3.295985736020385</v>
      </c>
      <c r="G14" s="4">
        <v>3</v>
      </c>
      <c r="H14" s="5">
        <v>3.3875743989807736</v>
      </c>
      <c r="I14" s="4">
        <v>3</v>
      </c>
      <c r="J14" s="4">
        <f t="shared" si="1"/>
        <v>6</v>
      </c>
      <c r="K14" s="21">
        <v>3</v>
      </c>
      <c r="L14" s="20">
        <v>0.75236620338197824</v>
      </c>
      <c r="M14" s="6">
        <v>2</v>
      </c>
      <c r="N14" s="7">
        <v>105.44006</v>
      </c>
      <c r="O14" s="5">
        <v>2.4424382673152651</v>
      </c>
      <c r="P14" s="6">
        <v>4</v>
      </c>
      <c r="Q14" s="6">
        <f t="shared" si="2"/>
        <v>6</v>
      </c>
      <c r="R14" s="21">
        <v>3</v>
      </c>
      <c r="S14" s="20">
        <v>46.57615665392634</v>
      </c>
      <c r="T14" s="6">
        <v>3</v>
      </c>
      <c r="U14" s="5">
        <v>1.3666898309010886</v>
      </c>
      <c r="V14" s="6">
        <v>4</v>
      </c>
      <c r="W14" s="4">
        <f t="shared" si="3"/>
        <v>7</v>
      </c>
      <c r="X14" s="21">
        <v>4</v>
      </c>
      <c r="Y14" s="30">
        <f t="shared" si="4"/>
        <v>3.4000000000000004</v>
      </c>
      <c r="Z14" s="33">
        <f t="shared" si="5"/>
        <v>3</v>
      </c>
      <c r="AA14" s="55">
        <v>2</v>
      </c>
      <c r="AB14" s="36">
        <f t="shared" si="6"/>
        <v>6</v>
      </c>
      <c r="AC14" s="33">
        <f t="shared" si="7"/>
        <v>3</v>
      </c>
      <c r="AD14" s="37">
        <v>3</v>
      </c>
      <c r="AE14" s="39">
        <f t="shared" si="10"/>
        <v>0</v>
      </c>
      <c r="AF14" s="42">
        <f t="shared" si="11"/>
        <v>2</v>
      </c>
      <c r="AG14" s="8">
        <v>2</v>
      </c>
      <c r="AH14" s="62">
        <v>5</v>
      </c>
      <c r="AI14" s="8">
        <f t="shared" si="8"/>
        <v>10</v>
      </c>
      <c r="AJ14" s="65">
        <f t="shared" si="9"/>
        <v>2</v>
      </c>
    </row>
    <row r="15" spans="1:36" ht="14.5" x14ac:dyDescent="0.35">
      <c r="A15" s="11">
        <v>14</v>
      </c>
      <c r="B15" s="12" t="s">
        <v>43</v>
      </c>
      <c r="C15" s="20">
        <v>0.27450336702768646</v>
      </c>
      <c r="D15" s="4">
        <v>2</v>
      </c>
      <c r="E15" s="21">
        <f t="shared" si="0"/>
        <v>2</v>
      </c>
      <c r="F15" s="20">
        <v>0.8829777415498038</v>
      </c>
      <c r="G15" s="4">
        <v>1</v>
      </c>
      <c r="H15" s="5">
        <v>0.98789115913121872</v>
      </c>
      <c r="I15" s="4">
        <v>1</v>
      </c>
      <c r="J15" s="4">
        <f t="shared" si="1"/>
        <v>2</v>
      </c>
      <c r="K15" s="21">
        <v>1</v>
      </c>
      <c r="L15" s="20">
        <v>1.0619527421236874</v>
      </c>
      <c r="M15" s="6">
        <v>3</v>
      </c>
      <c r="N15" s="7">
        <v>159.41233</v>
      </c>
      <c r="O15" s="5">
        <v>1.6910186697782965</v>
      </c>
      <c r="P15" s="6">
        <v>3</v>
      </c>
      <c r="Q15" s="6">
        <f t="shared" si="2"/>
        <v>6</v>
      </c>
      <c r="R15" s="21">
        <v>3</v>
      </c>
      <c r="S15" s="20">
        <v>44.396506963190831</v>
      </c>
      <c r="T15" s="6">
        <v>3</v>
      </c>
      <c r="U15" s="5">
        <v>5.6433648032247801</v>
      </c>
      <c r="V15" s="6">
        <v>3</v>
      </c>
      <c r="W15" s="4">
        <f t="shared" si="3"/>
        <v>6</v>
      </c>
      <c r="X15" s="21">
        <v>3</v>
      </c>
      <c r="Y15" s="30">
        <f t="shared" si="4"/>
        <v>2.2000000000000002</v>
      </c>
      <c r="Z15" s="33">
        <f t="shared" si="5"/>
        <v>2</v>
      </c>
      <c r="AA15" s="55">
        <v>2</v>
      </c>
      <c r="AB15" s="36">
        <f t="shared" si="6"/>
        <v>4</v>
      </c>
      <c r="AC15" s="33">
        <f t="shared" si="7"/>
        <v>2</v>
      </c>
      <c r="AD15" s="37">
        <v>1</v>
      </c>
      <c r="AE15" s="39">
        <f t="shared" si="10"/>
        <v>1</v>
      </c>
      <c r="AF15" s="43">
        <f t="shared" si="11"/>
        <v>3</v>
      </c>
      <c r="AG15" s="8">
        <v>2</v>
      </c>
      <c r="AH15" s="62">
        <v>5</v>
      </c>
      <c r="AI15" s="8">
        <f t="shared" si="8"/>
        <v>10</v>
      </c>
      <c r="AJ15" s="65">
        <f t="shared" si="9"/>
        <v>2</v>
      </c>
    </row>
    <row r="16" spans="1:36" ht="14.5" x14ac:dyDescent="0.35">
      <c r="A16" s="11">
        <v>15</v>
      </c>
      <c r="B16" s="12" t="s">
        <v>44</v>
      </c>
      <c r="C16" s="20">
        <v>0</v>
      </c>
      <c r="D16" s="4">
        <v>1</v>
      </c>
      <c r="E16" s="21">
        <f t="shared" si="0"/>
        <v>1</v>
      </c>
      <c r="F16" s="20">
        <v>11.54490277644812</v>
      </c>
      <c r="G16" s="4">
        <v>4</v>
      </c>
      <c r="H16" s="5">
        <v>10.434427450053045</v>
      </c>
      <c r="I16" s="4">
        <v>4</v>
      </c>
      <c r="J16" s="4">
        <f t="shared" si="1"/>
        <v>8</v>
      </c>
      <c r="K16" s="21">
        <v>4</v>
      </c>
      <c r="L16" s="20">
        <v>1.9844953532781668</v>
      </c>
      <c r="M16" s="6">
        <v>3</v>
      </c>
      <c r="N16" s="7">
        <v>94.289670000000001</v>
      </c>
      <c r="O16" s="5">
        <v>2.0006295353278167</v>
      </c>
      <c r="P16" s="6">
        <v>4</v>
      </c>
      <c r="Q16" s="6">
        <f t="shared" si="2"/>
        <v>7</v>
      </c>
      <c r="R16" s="21">
        <v>4</v>
      </c>
      <c r="S16" s="20">
        <v>26.034790821981744</v>
      </c>
      <c r="T16" s="6">
        <v>4</v>
      </c>
      <c r="U16" s="5">
        <v>0.84871631657118607</v>
      </c>
      <c r="V16" s="6">
        <v>4</v>
      </c>
      <c r="W16" s="4">
        <f t="shared" si="3"/>
        <v>8</v>
      </c>
      <c r="X16" s="21">
        <v>4</v>
      </c>
      <c r="Y16" s="30">
        <f t="shared" si="4"/>
        <v>4</v>
      </c>
      <c r="Z16" s="33">
        <f t="shared" si="5"/>
        <v>4</v>
      </c>
      <c r="AA16" s="55">
        <v>2</v>
      </c>
      <c r="AB16" s="36">
        <f t="shared" si="6"/>
        <v>8</v>
      </c>
      <c r="AC16" s="33">
        <f t="shared" si="7"/>
        <v>3</v>
      </c>
      <c r="AD16" s="37">
        <v>2</v>
      </c>
      <c r="AE16" s="39">
        <f t="shared" si="10"/>
        <v>1</v>
      </c>
      <c r="AF16" s="43">
        <f t="shared" si="11"/>
        <v>3</v>
      </c>
      <c r="AG16" s="8">
        <v>2</v>
      </c>
      <c r="AH16" s="62">
        <v>5</v>
      </c>
      <c r="AI16" s="8">
        <f t="shared" si="8"/>
        <v>10</v>
      </c>
      <c r="AJ16" s="65">
        <f t="shared" si="9"/>
        <v>2</v>
      </c>
    </row>
    <row r="17" spans="1:36" ht="14.5" x14ac:dyDescent="0.35">
      <c r="A17" s="11">
        <v>16</v>
      </c>
      <c r="B17" s="12" t="s">
        <v>45</v>
      </c>
      <c r="C17" s="20">
        <v>1.6454599669668706</v>
      </c>
      <c r="D17" s="4">
        <v>3</v>
      </c>
      <c r="E17" s="21">
        <f t="shared" si="0"/>
        <v>3</v>
      </c>
      <c r="F17" s="20">
        <v>14.728823789857405</v>
      </c>
      <c r="G17" s="4">
        <v>4</v>
      </c>
      <c r="H17" s="5">
        <v>14.823012312640721</v>
      </c>
      <c r="I17" s="4">
        <v>4</v>
      </c>
      <c r="J17" s="4">
        <f t="shared" si="1"/>
        <v>8</v>
      </c>
      <c r="K17" s="21">
        <v>4</v>
      </c>
      <c r="L17" s="20">
        <v>0.42871319288088339</v>
      </c>
      <c r="M17" s="6">
        <v>1</v>
      </c>
      <c r="N17" s="7">
        <v>538.33186000000001</v>
      </c>
      <c r="O17" s="5">
        <v>2.8858789535756406</v>
      </c>
      <c r="P17" s="6">
        <v>4</v>
      </c>
      <c r="Q17" s="6">
        <f t="shared" si="2"/>
        <v>5</v>
      </c>
      <c r="R17" s="21">
        <v>3</v>
      </c>
      <c r="S17" s="20">
        <v>85.825424917551189</v>
      </c>
      <c r="T17" s="6">
        <v>1</v>
      </c>
      <c r="U17" s="5">
        <v>7.4514849362067119</v>
      </c>
      <c r="V17" s="6">
        <v>3</v>
      </c>
      <c r="W17" s="4">
        <f t="shared" si="3"/>
        <v>4</v>
      </c>
      <c r="X17" s="21">
        <v>2</v>
      </c>
      <c r="Y17" s="30">
        <f t="shared" si="4"/>
        <v>3</v>
      </c>
      <c r="Z17" s="33">
        <f t="shared" si="5"/>
        <v>3</v>
      </c>
      <c r="AA17" s="55">
        <v>3</v>
      </c>
      <c r="AB17" s="36">
        <f t="shared" si="6"/>
        <v>9</v>
      </c>
      <c r="AC17" s="33">
        <f t="shared" si="7"/>
        <v>3</v>
      </c>
      <c r="AD17" s="37">
        <v>4</v>
      </c>
      <c r="AE17" s="39">
        <f t="shared" si="10"/>
        <v>-1</v>
      </c>
      <c r="AF17" s="42">
        <f t="shared" si="11"/>
        <v>2</v>
      </c>
      <c r="AG17" s="8">
        <v>2</v>
      </c>
      <c r="AH17" s="62">
        <v>5</v>
      </c>
      <c r="AI17" s="8">
        <f t="shared" si="8"/>
        <v>10</v>
      </c>
      <c r="AJ17" s="65">
        <f t="shared" si="9"/>
        <v>2</v>
      </c>
    </row>
    <row r="18" spans="1:36" ht="14.5" x14ac:dyDescent="0.35">
      <c r="A18" s="11">
        <v>17</v>
      </c>
      <c r="B18" s="12" t="s">
        <v>46</v>
      </c>
      <c r="C18" s="20">
        <v>2.3721679759085692</v>
      </c>
      <c r="D18" s="4">
        <v>4</v>
      </c>
      <c r="E18" s="21">
        <f t="shared" si="0"/>
        <v>4</v>
      </c>
      <c r="F18" s="20">
        <v>6.3379617939556239</v>
      </c>
      <c r="G18" s="4">
        <v>3</v>
      </c>
      <c r="H18" s="5">
        <v>5.6893988426262432</v>
      </c>
      <c r="I18" s="4">
        <v>3</v>
      </c>
      <c r="J18" s="4">
        <f t="shared" si="1"/>
        <v>6</v>
      </c>
      <c r="K18" s="21">
        <v>3</v>
      </c>
      <c r="L18" s="20">
        <v>1.1902778404743688</v>
      </c>
      <c r="M18" s="6">
        <v>3</v>
      </c>
      <c r="N18" s="7">
        <v>245.11726000000002</v>
      </c>
      <c r="O18" s="5">
        <v>2.3442737184391738</v>
      </c>
      <c r="P18" s="6">
        <v>4</v>
      </c>
      <c r="Q18" s="6">
        <f t="shared" si="2"/>
        <v>7</v>
      </c>
      <c r="R18" s="21">
        <v>4</v>
      </c>
      <c r="S18" s="20">
        <v>40.182522408569241</v>
      </c>
      <c r="T18" s="6">
        <v>3</v>
      </c>
      <c r="U18" s="5">
        <v>7.6798010711553175</v>
      </c>
      <c r="V18" s="6">
        <v>3</v>
      </c>
      <c r="W18" s="4">
        <f t="shared" si="3"/>
        <v>6</v>
      </c>
      <c r="X18" s="21">
        <v>3</v>
      </c>
      <c r="Y18" s="30">
        <f t="shared" si="4"/>
        <v>3.2</v>
      </c>
      <c r="Z18" s="33">
        <f t="shared" si="5"/>
        <v>3</v>
      </c>
      <c r="AA18" s="55">
        <v>2</v>
      </c>
      <c r="AB18" s="36">
        <f t="shared" si="6"/>
        <v>6</v>
      </c>
      <c r="AC18" s="33">
        <f t="shared" si="7"/>
        <v>3</v>
      </c>
      <c r="AD18" s="37">
        <v>2</v>
      </c>
      <c r="AE18" s="39">
        <f t="shared" si="10"/>
        <v>1</v>
      </c>
      <c r="AF18" s="43">
        <f t="shared" si="11"/>
        <v>3</v>
      </c>
      <c r="AG18" s="8">
        <v>2</v>
      </c>
      <c r="AH18" s="62">
        <v>5</v>
      </c>
      <c r="AI18" s="8">
        <f t="shared" si="8"/>
        <v>10</v>
      </c>
      <c r="AJ18" s="65">
        <f t="shared" si="9"/>
        <v>2</v>
      </c>
    </row>
    <row r="19" spans="1:36" ht="14.5" x14ac:dyDescent="0.35">
      <c r="A19" s="11">
        <v>18</v>
      </c>
      <c r="B19" s="12" t="s">
        <v>47</v>
      </c>
      <c r="C19" s="20">
        <v>1.860460092679268</v>
      </c>
      <c r="D19" s="4">
        <v>3</v>
      </c>
      <c r="E19" s="21">
        <f t="shared" si="0"/>
        <v>3</v>
      </c>
      <c r="F19" s="20">
        <v>6.739504971137114</v>
      </c>
      <c r="G19" s="4">
        <v>3</v>
      </c>
      <c r="H19" s="5">
        <v>6.4549667898289833</v>
      </c>
      <c r="I19" s="4">
        <v>3</v>
      </c>
      <c r="J19" s="4">
        <f t="shared" si="1"/>
        <v>6</v>
      </c>
      <c r="K19" s="21">
        <v>3</v>
      </c>
      <c r="L19" s="20">
        <v>1.4104316531653165</v>
      </c>
      <c r="M19" s="6">
        <v>3</v>
      </c>
      <c r="N19" s="7">
        <v>160.30731</v>
      </c>
      <c r="O19" s="5">
        <v>2.4048501350135014</v>
      </c>
      <c r="P19" s="6">
        <v>4</v>
      </c>
      <c r="Q19" s="6">
        <f t="shared" si="2"/>
        <v>7</v>
      </c>
      <c r="R19" s="21">
        <v>4</v>
      </c>
      <c r="S19" s="20">
        <v>47.432281542754275</v>
      </c>
      <c r="T19" s="6">
        <v>3</v>
      </c>
      <c r="U19" s="5">
        <v>3.4653465346534653</v>
      </c>
      <c r="V19" s="6">
        <v>4</v>
      </c>
      <c r="W19" s="4">
        <f t="shared" si="3"/>
        <v>7</v>
      </c>
      <c r="X19" s="21">
        <v>4</v>
      </c>
      <c r="Y19" s="30">
        <f t="shared" si="4"/>
        <v>3.6</v>
      </c>
      <c r="Z19" s="33">
        <f t="shared" si="5"/>
        <v>4</v>
      </c>
      <c r="AA19" s="55">
        <v>2</v>
      </c>
      <c r="AB19" s="36">
        <f t="shared" si="6"/>
        <v>8</v>
      </c>
      <c r="AC19" s="33">
        <f t="shared" si="7"/>
        <v>3</v>
      </c>
      <c r="AD19" s="37">
        <v>2</v>
      </c>
      <c r="AE19" s="39">
        <f t="shared" si="10"/>
        <v>1</v>
      </c>
      <c r="AF19" s="43">
        <f t="shared" si="11"/>
        <v>3</v>
      </c>
      <c r="AG19" s="8">
        <v>2</v>
      </c>
      <c r="AH19" s="62">
        <v>5</v>
      </c>
      <c r="AI19" s="8">
        <f t="shared" si="8"/>
        <v>10</v>
      </c>
      <c r="AJ19" s="65">
        <f t="shared" si="9"/>
        <v>2</v>
      </c>
    </row>
    <row r="20" spans="1:36" ht="14.5" x14ac:dyDescent="0.35">
      <c r="A20" s="11">
        <v>19</v>
      </c>
      <c r="B20" s="12" t="s">
        <v>48</v>
      </c>
      <c r="C20" s="20">
        <v>1.4009166912211868</v>
      </c>
      <c r="D20" s="4">
        <v>3</v>
      </c>
      <c r="E20" s="21">
        <f t="shared" si="0"/>
        <v>3</v>
      </c>
      <c r="F20" s="20">
        <v>0</v>
      </c>
      <c r="G20" s="4">
        <v>1</v>
      </c>
      <c r="H20" s="5">
        <v>2.074704461418996</v>
      </c>
      <c r="I20" s="4">
        <v>3</v>
      </c>
      <c r="J20" s="4">
        <f t="shared" si="1"/>
        <v>4</v>
      </c>
      <c r="K20" s="21">
        <v>2</v>
      </c>
      <c r="L20" s="20">
        <v>0.34502687591956843</v>
      </c>
      <c r="M20" s="6">
        <v>1</v>
      </c>
      <c r="N20" s="7">
        <v>84.135220000000004</v>
      </c>
      <c r="O20" s="5">
        <v>0.68771636423083216</v>
      </c>
      <c r="P20" s="6">
        <v>2</v>
      </c>
      <c r="Q20" s="6">
        <f t="shared" si="2"/>
        <v>3</v>
      </c>
      <c r="R20" s="21">
        <v>2</v>
      </c>
      <c r="S20" s="20">
        <v>1.9719154814453077E-2</v>
      </c>
      <c r="T20" s="6">
        <v>4</v>
      </c>
      <c r="U20" s="5">
        <v>0.84191597188164136</v>
      </c>
      <c r="V20" s="6">
        <v>4</v>
      </c>
      <c r="W20" s="4">
        <f t="shared" si="3"/>
        <v>8</v>
      </c>
      <c r="X20" s="21">
        <v>4</v>
      </c>
      <c r="Y20" s="30">
        <f t="shared" si="4"/>
        <v>2.8000000000000003</v>
      </c>
      <c r="Z20" s="33">
        <f t="shared" si="5"/>
        <v>3</v>
      </c>
      <c r="AA20" s="55">
        <v>1</v>
      </c>
      <c r="AB20" s="36">
        <f t="shared" si="6"/>
        <v>3</v>
      </c>
      <c r="AC20" s="33">
        <f t="shared" si="7"/>
        <v>2</v>
      </c>
      <c r="AD20" s="37">
        <v>1</v>
      </c>
      <c r="AE20" s="39">
        <f t="shared" si="10"/>
        <v>1</v>
      </c>
      <c r="AF20" s="43">
        <f t="shared" si="11"/>
        <v>3</v>
      </c>
      <c r="AG20" s="8">
        <v>2</v>
      </c>
      <c r="AH20" s="62">
        <v>5</v>
      </c>
      <c r="AI20" s="8">
        <f t="shared" si="8"/>
        <v>10</v>
      </c>
      <c r="AJ20" s="65">
        <f t="shared" si="9"/>
        <v>2</v>
      </c>
    </row>
    <row r="21" spans="1:36" ht="14.5" x14ac:dyDescent="0.35">
      <c r="A21" s="11">
        <v>20</v>
      </c>
      <c r="B21" s="12" t="s">
        <v>49</v>
      </c>
      <c r="C21" s="20">
        <v>2.0358519260020733</v>
      </c>
      <c r="D21" s="4">
        <v>4</v>
      </c>
      <c r="E21" s="21">
        <f t="shared" si="0"/>
        <v>4</v>
      </c>
      <c r="F21" s="20">
        <v>4.1069313973047681</v>
      </c>
      <c r="G21" s="4">
        <v>3</v>
      </c>
      <c r="H21" s="5">
        <v>4.0647754365065651</v>
      </c>
      <c r="I21" s="4">
        <v>3</v>
      </c>
      <c r="J21" s="4">
        <f t="shared" si="1"/>
        <v>6</v>
      </c>
      <c r="K21" s="21">
        <v>3</v>
      </c>
      <c r="L21" s="20">
        <v>0.50111169661368349</v>
      </c>
      <c r="M21" s="6">
        <v>1</v>
      </c>
      <c r="N21" s="7">
        <v>92.129460000000009</v>
      </c>
      <c r="O21" s="5">
        <v>1.591732204561161</v>
      </c>
      <c r="P21" s="6">
        <v>3</v>
      </c>
      <c r="Q21" s="6">
        <f t="shared" si="2"/>
        <v>4</v>
      </c>
      <c r="R21" s="21">
        <v>2</v>
      </c>
      <c r="S21" s="20">
        <v>39.995016385625426</v>
      </c>
      <c r="T21" s="6">
        <v>3</v>
      </c>
      <c r="U21" s="5">
        <v>23.496890117484451</v>
      </c>
      <c r="V21" s="6">
        <v>1</v>
      </c>
      <c r="W21" s="4">
        <f t="shared" si="3"/>
        <v>4</v>
      </c>
      <c r="X21" s="21">
        <v>2</v>
      </c>
      <c r="Y21" s="30">
        <f t="shared" si="4"/>
        <v>2.4000000000000004</v>
      </c>
      <c r="Z21" s="33">
        <f t="shared" si="5"/>
        <v>2</v>
      </c>
      <c r="AA21" s="55">
        <v>1</v>
      </c>
      <c r="AB21" s="36">
        <f t="shared" si="6"/>
        <v>2</v>
      </c>
      <c r="AC21" s="33">
        <f t="shared" si="7"/>
        <v>1</v>
      </c>
      <c r="AD21" s="37">
        <v>1</v>
      </c>
      <c r="AE21" s="39">
        <f t="shared" si="10"/>
        <v>0</v>
      </c>
      <c r="AF21" s="42">
        <f t="shared" si="11"/>
        <v>2</v>
      </c>
      <c r="AG21" s="8">
        <v>2</v>
      </c>
      <c r="AH21" s="62">
        <v>5</v>
      </c>
      <c r="AI21" s="8">
        <f t="shared" si="8"/>
        <v>10</v>
      </c>
      <c r="AJ21" s="65">
        <f t="shared" si="9"/>
        <v>2</v>
      </c>
    </row>
    <row r="22" spans="1:36" ht="14.5" x14ac:dyDescent="0.35">
      <c r="A22" s="11">
        <v>21</v>
      </c>
      <c r="B22" s="12" t="s">
        <v>50</v>
      </c>
      <c r="C22" s="20">
        <v>0.40627444003708729</v>
      </c>
      <c r="D22" s="4">
        <v>2</v>
      </c>
      <c r="E22" s="21">
        <f t="shared" si="0"/>
        <v>2</v>
      </c>
      <c r="F22" s="20">
        <v>4.2787836968430577</v>
      </c>
      <c r="G22" s="4">
        <v>3</v>
      </c>
      <c r="H22" s="5">
        <v>4.4706227624966077</v>
      </c>
      <c r="I22" s="4">
        <v>3</v>
      </c>
      <c r="J22" s="4">
        <f t="shared" si="1"/>
        <v>6</v>
      </c>
      <c r="K22" s="21">
        <v>3</v>
      </c>
      <c r="L22" s="20">
        <v>0.34682090456806874</v>
      </c>
      <c r="M22" s="6">
        <v>1</v>
      </c>
      <c r="N22" s="7">
        <v>212.04906</v>
      </c>
      <c r="O22" s="5">
        <v>1.9181280868385346</v>
      </c>
      <c r="P22" s="6">
        <v>3</v>
      </c>
      <c r="Q22" s="6">
        <f t="shared" si="2"/>
        <v>4</v>
      </c>
      <c r="R22" s="21">
        <v>2</v>
      </c>
      <c r="S22" s="20">
        <v>51.777482539936685</v>
      </c>
      <c r="T22" s="6">
        <v>2</v>
      </c>
      <c r="U22" s="5">
        <v>5.210312075983718</v>
      </c>
      <c r="V22" s="6">
        <v>3</v>
      </c>
      <c r="W22" s="4">
        <f t="shared" si="3"/>
        <v>5</v>
      </c>
      <c r="X22" s="21">
        <v>3</v>
      </c>
      <c r="Y22" s="30">
        <f t="shared" si="4"/>
        <v>2.8000000000000003</v>
      </c>
      <c r="Z22" s="33">
        <f t="shared" si="5"/>
        <v>3</v>
      </c>
      <c r="AA22" s="55">
        <v>2</v>
      </c>
      <c r="AB22" s="36">
        <f t="shared" si="6"/>
        <v>6</v>
      </c>
      <c r="AC22" s="33">
        <f t="shared" si="7"/>
        <v>3</v>
      </c>
      <c r="AD22" s="37">
        <v>2</v>
      </c>
      <c r="AE22" s="39">
        <f t="shared" si="10"/>
        <v>1</v>
      </c>
      <c r="AF22" s="43">
        <f t="shared" si="11"/>
        <v>3</v>
      </c>
      <c r="AG22" s="8">
        <v>2</v>
      </c>
      <c r="AH22" s="62">
        <v>5</v>
      </c>
      <c r="AI22" s="8">
        <f t="shared" si="8"/>
        <v>10</v>
      </c>
      <c r="AJ22" s="65">
        <f t="shared" si="9"/>
        <v>2</v>
      </c>
    </row>
    <row r="23" spans="1:36" ht="14.5" x14ac:dyDescent="0.35">
      <c r="A23" s="11">
        <v>22</v>
      </c>
      <c r="B23" s="12" t="s">
        <v>51</v>
      </c>
      <c r="C23" s="20">
        <v>6.582670390677035</v>
      </c>
      <c r="D23" s="4">
        <v>4</v>
      </c>
      <c r="E23" s="21">
        <f t="shared" si="0"/>
        <v>4</v>
      </c>
      <c r="F23" s="20">
        <v>15.705926808966147</v>
      </c>
      <c r="G23" s="4">
        <v>4</v>
      </c>
      <c r="H23" s="5">
        <v>15.661881034034767</v>
      </c>
      <c r="I23" s="4">
        <v>4</v>
      </c>
      <c r="J23" s="4">
        <f t="shared" si="1"/>
        <v>8</v>
      </c>
      <c r="K23" s="21">
        <v>4</v>
      </c>
      <c r="L23" s="20">
        <v>1.1211164318389752</v>
      </c>
      <c r="M23" s="6">
        <v>3</v>
      </c>
      <c r="N23" s="7">
        <v>213.83833999999999</v>
      </c>
      <c r="O23" s="5">
        <v>1.9564349496797804</v>
      </c>
      <c r="P23" s="6">
        <v>3</v>
      </c>
      <c r="Q23" s="6">
        <f t="shared" si="2"/>
        <v>6</v>
      </c>
      <c r="R23" s="21">
        <v>3</v>
      </c>
      <c r="S23" s="20">
        <v>29.013784107959737</v>
      </c>
      <c r="T23" s="6">
        <v>4</v>
      </c>
      <c r="U23" s="5">
        <v>10.228728270814273</v>
      </c>
      <c r="V23" s="6">
        <v>2</v>
      </c>
      <c r="W23" s="4">
        <f t="shared" si="3"/>
        <v>6</v>
      </c>
      <c r="X23" s="21">
        <v>3</v>
      </c>
      <c r="Y23" s="30">
        <f t="shared" si="4"/>
        <v>3.4000000000000004</v>
      </c>
      <c r="Z23" s="33">
        <f t="shared" si="5"/>
        <v>3</v>
      </c>
      <c r="AA23" s="55">
        <v>2</v>
      </c>
      <c r="AB23" s="36">
        <f t="shared" si="6"/>
        <v>6</v>
      </c>
      <c r="AC23" s="33">
        <f t="shared" si="7"/>
        <v>3</v>
      </c>
      <c r="AD23" s="37">
        <v>2</v>
      </c>
      <c r="AE23" s="39">
        <f t="shared" si="10"/>
        <v>1</v>
      </c>
      <c r="AF23" s="43">
        <f t="shared" si="11"/>
        <v>3</v>
      </c>
      <c r="AG23" s="8">
        <v>2</v>
      </c>
      <c r="AH23" s="62">
        <v>5</v>
      </c>
      <c r="AI23" s="8">
        <f t="shared" si="8"/>
        <v>10</v>
      </c>
      <c r="AJ23" s="65">
        <f t="shared" si="9"/>
        <v>2</v>
      </c>
    </row>
    <row r="24" spans="1:36" ht="14.5" x14ac:dyDescent="0.35">
      <c r="A24" s="11">
        <v>23</v>
      </c>
      <c r="B24" s="12" t="s">
        <v>52</v>
      </c>
      <c r="C24" s="20">
        <v>6.068413989759037</v>
      </c>
      <c r="D24" s="4">
        <v>4</v>
      </c>
      <c r="E24" s="21">
        <f t="shared" si="0"/>
        <v>4</v>
      </c>
      <c r="F24" s="20">
        <v>11.288334197215276</v>
      </c>
      <c r="G24" s="4">
        <v>4</v>
      </c>
      <c r="H24" s="5">
        <v>10.450840104716981</v>
      </c>
      <c r="I24" s="4">
        <v>4</v>
      </c>
      <c r="J24" s="4">
        <f t="shared" si="1"/>
        <v>8</v>
      </c>
      <c r="K24" s="21">
        <v>4</v>
      </c>
      <c r="L24" s="20">
        <v>2.0595700841100251</v>
      </c>
      <c r="M24" s="6">
        <v>4</v>
      </c>
      <c r="N24" s="7">
        <v>186.17951000000002</v>
      </c>
      <c r="O24" s="5">
        <v>2.1161571948170042</v>
      </c>
      <c r="P24" s="6">
        <v>4</v>
      </c>
      <c r="Q24" s="6">
        <f t="shared" si="2"/>
        <v>8</v>
      </c>
      <c r="R24" s="21">
        <v>4</v>
      </c>
      <c r="S24" s="20">
        <v>27.269235868151853</v>
      </c>
      <c r="T24" s="6">
        <v>4</v>
      </c>
      <c r="U24" s="5">
        <v>15.003409865878609</v>
      </c>
      <c r="V24" s="6">
        <v>2</v>
      </c>
      <c r="W24" s="4">
        <f t="shared" si="3"/>
        <v>6</v>
      </c>
      <c r="X24" s="21">
        <v>3</v>
      </c>
      <c r="Y24" s="30">
        <f t="shared" si="4"/>
        <v>3.6000000000000005</v>
      </c>
      <c r="Z24" s="33">
        <f t="shared" si="5"/>
        <v>4</v>
      </c>
      <c r="AA24" s="55">
        <v>2</v>
      </c>
      <c r="AB24" s="36">
        <f t="shared" si="6"/>
        <v>8</v>
      </c>
      <c r="AC24" s="33">
        <f t="shared" si="7"/>
        <v>3</v>
      </c>
      <c r="AD24" s="37">
        <v>2</v>
      </c>
      <c r="AE24" s="39">
        <f t="shared" si="10"/>
        <v>1</v>
      </c>
      <c r="AF24" s="43">
        <f t="shared" si="11"/>
        <v>3</v>
      </c>
      <c r="AG24" s="8">
        <v>2</v>
      </c>
      <c r="AH24" s="62">
        <v>5</v>
      </c>
      <c r="AI24" s="8">
        <f t="shared" si="8"/>
        <v>10</v>
      </c>
      <c r="AJ24" s="65">
        <f t="shared" si="9"/>
        <v>2</v>
      </c>
    </row>
    <row r="25" spans="1:36" ht="14.5" x14ac:dyDescent="0.35">
      <c r="A25" s="11">
        <v>24</v>
      </c>
      <c r="B25" s="12" t="s">
        <v>53</v>
      </c>
      <c r="C25" s="20">
        <v>4.6847030248720927</v>
      </c>
      <c r="D25" s="4">
        <v>4</v>
      </c>
      <c r="E25" s="21">
        <f t="shared" si="0"/>
        <v>4</v>
      </c>
      <c r="F25" s="20">
        <v>8.3373429197674417E-2</v>
      </c>
      <c r="G25" s="4">
        <v>1</v>
      </c>
      <c r="H25" s="5">
        <v>0.25936251634534879</v>
      </c>
      <c r="I25" s="4">
        <v>1</v>
      </c>
      <c r="J25" s="4">
        <f t="shared" si="1"/>
        <v>2</v>
      </c>
      <c r="K25" s="21">
        <v>1</v>
      </c>
      <c r="L25" s="20">
        <v>2.0033164999999999</v>
      </c>
      <c r="M25" s="6">
        <v>4</v>
      </c>
      <c r="N25" s="7">
        <v>151.51595</v>
      </c>
      <c r="O25" s="5">
        <v>1.7618133720930234</v>
      </c>
      <c r="P25" s="6">
        <v>3</v>
      </c>
      <c r="Q25" s="6">
        <f t="shared" si="2"/>
        <v>7</v>
      </c>
      <c r="R25" s="21">
        <v>4</v>
      </c>
      <c r="S25" s="20">
        <v>10.833479488604652</v>
      </c>
      <c r="T25" s="6">
        <v>4</v>
      </c>
      <c r="U25" s="5">
        <v>1.7441860465116279</v>
      </c>
      <c r="V25" s="6">
        <v>4</v>
      </c>
      <c r="W25" s="4">
        <f t="shared" si="3"/>
        <v>8</v>
      </c>
      <c r="X25" s="21">
        <v>4</v>
      </c>
      <c r="Y25" s="30">
        <f t="shared" si="4"/>
        <v>2.8000000000000003</v>
      </c>
      <c r="Z25" s="33">
        <f t="shared" si="5"/>
        <v>3</v>
      </c>
      <c r="AA25" s="55">
        <v>2</v>
      </c>
      <c r="AB25" s="36">
        <f t="shared" si="6"/>
        <v>6</v>
      </c>
      <c r="AC25" s="33">
        <f t="shared" si="7"/>
        <v>3</v>
      </c>
      <c r="AD25" s="37">
        <v>3</v>
      </c>
      <c r="AE25" s="39">
        <f t="shared" si="10"/>
        <v>0</v>
      </c>
      <c r="AF25" s="42">
        <f t="shared" si="11"/>
        <v>2</v>
      </c>
      <c r="AG25" s="8">
        <v>2</v>
      </c>
      <c r="AH25" s="62">
        <v>5</v>
      </c>
      <c r="AI25" s="8">
        <f t="shared" si="8"/>
        <v>10</v>
      </c>
      <c r="AJ25" s="65">
        <f t="shared" si="9"/>
        <v>2</v>
      </c>
    </row>
    <row r="26" spans="1:36" ht="14.5" x14ac:dyDescent="0.35">
      <c r="A26" s="11">
        <v>25</v>
      </c>
      <c r="B26" s="12" t="s">
        <v>54</v>
      </c>
      <c r="C26" s="20">
        <v>0.22404573315217974</v>
      </c>
      <c r="D26" s="4">
        <v>2</v>
      </c>
      <c r="E26" s="21">
        <f t="shared" si="0"/>
        <v>2</v>
      </c>
      <c r="F26" s="20">
        <v>0</v>
      </c>
      <c r="G26" s="4">
        <v>1</v>
      </c>
      <c r="H26" s="5">
        <v>0.12087674410938753</v>
      </c>
      <c r="I26" s="4">
        <v>1</v>
      </c>
      <c r="J26" s="4">
        <f t="shared" si="1"/>
        <v>2</v>
      </c>
      <c r="K26" s="21">
        <v>1</v>
      </c>
      <c r="L26" s="20">
        <v>0.53396801283765716</v>
      </c>
      <c r="M26" s="6">
        <v>2</v>
      </c>
      <c r="N26" s="7">
        <v>58.566019999999995</v>
      </c>
      <c r="O26" s="5">
        <v>1.5663551751805294</v>
      </c>
      <c r="P26" s="6">
        <v>3</v>
      </c>
      <c r="Q26" s="6">
        <f t="shared" si="2"/>
        <v>5</v>
      </c>
      <c r="R26" s="21">
        <v>3</v>
      </c>
      <c r="S26" s="20">
        <v>94.204611128644018</v>
      </c>
      <c r="T26" s="6">
        <v>1</v>
      </c>
      <c r="U26" s="5">
        <v>7.6223589194971915</v>
      </c>
      <c r="V26" s="6">
        <v>3</v>
      </c>
      <c r="W26" s="4">
        <f t="shared" si="3"/>
        <v>4</v>
      </c>
      <c r="X26" s="21">
        <v>2</v>
      </c>
      <c r="Y26" s="30">
        <f t="shared" si="4"/>
        <v>1.8</v>
      </c>
      <c r="Z26" s="33">
        <f t="shared" si="5"/>
        <v>2</v>
      </c>
      <c r="AA26" s="55">
        <v>2</v>
      </c>
      <c r="AB26" s="36">
        <f t="shared" si="6"/>
        <v>4</v>
      </c>
      <c r="AC26" s="33">
        <f t="shared" si="7"/>
        <v>2</v>
      </c>
      <c r="AD26" s="37">
        <v>2</v>
      </c>
      <c r="AE26" s="39">
        <f t="shared" si="10"/>
        <v>0</v>
      </c>
      <c r="AF26" s="42">
        <f t="shared" si="11"/>
        <v>2</v>
      </c>
      <c r="AG26" s="8">
        <v>2</v>
      </c>
      <c r="AH26" s="62">
        <v>5</v>
      </c>
      <c r="AI26" s="8">
        <f t="shared" si="8"/>
        <v>10</v>
      </c>
      <c r="AJ26" s="65">
        <f t="shared" si="9"/>
        <v>2</v>
      </c>
    </row>
    <row r="27" spans="1:36" ht="15" thickBot="1" x14ac:dyDescent="0.4">
      <c r="A27" s="14">
        <v>26</v>
      </c>
      <c r="B27" s="15" t="s">
        <v>55</v>
      </c>
      <c r="C27" s="22">
        <v>3.2517287266094423</v>
      </c>
      <c r="D27" s="23">
        <v>4</v>
      </c>
      <c r="E27" s="24">
        <f t="shared" si="0"/>
        <v>4</v>
      </c>
      <c r="F27" s="22">
        <v>2.4304301547394238</v>
      </c>
      <c r="G27" s="23">
        <v>3</v>
      </c>
      <c r="H27" s="25">
        <v>2.484826295377069</v>
      </c>
      <c r="I27" s="23">
        <v>3</v>
      </c>
      <c r="J27" s="23">
        <f t="shared" si="1"/>
        <v>6</v>
      </c>
      <c r="K27" s="24">
        <v>3</v>
      </c>
      <c r="L27" s="22">
        <v>0.76801767014101774</v>
      </c>
      <c r="M27" s="26">
        <v>2</v>
      </c>
      <c r="N27" s="27">
        <v>152.90742</v>
      </c>
      <c r="O27" s="25">
        <v>1.8750143470263643</v>
      </c>
      <c r="P27" s="26">
        <v>3</v>
      </c>
      <c r="Q27" s="26">
        <f t="shared" si="2"/>
        <v>5</v>
      </c>
      <c r="R27" s="24">
        <v>3</v>
      </c>
      <c r="S27" s="22">
        <v>60.430962469895775</v>
      </c>
      <c r="T27" s="26">
        <v>2</v>
      </c>
      <c r="U27" s="25">
        <v>14.199877375843041</v>
      </c>
      <c r="V27" s="26">
        <v>2</v>
      </c>
      <c r="W27" s="23">
        <f t="shared" si="3"/>
        <v>4</v>
      </c>
      <c r="X27" s="24">
        <v>2</v>
      </c>
      <c r="Y27" s="30">
        <f t="shared" si="4"/>
        <v>2.6000000000000005</v>
      </c>
      <c r="Z27" s="34">
        <f t="shared" si="5"/>
        <v>3</v>
      </c>
      <c r="AA27" s="55">
        <v>1</v>
      </c>
      <c r="AB27" s="36">
        <f t="shared" si="6"/>
        <v>3</v>
      </c>
      <c r="AC27" s="34">
        <f t="shared" si="7"/>
        <v>2</v>
      </c>
      <c r="AD27" s="38">
        <v>1</v>
      </c>
      <c r="AE27" s="39">
        <f t="shared" si="10"/>
        <v>1</v>
      </c>
      <c r="AF27" s="57">
        <f t="shared" si="11"/>
        <v>3</v>
      </c>
      <c r="AG27" s="8">
        <v>2</v>
      </c>
      <c r="AH27" s="62">
        <v>5</v>
      </c>
      <c r="AI27" s="8">
        <f t="shared" si="8"/>
        <v>10</v>
      </c>
      <c r="AJ27" s="65">
        <f t="shared" si="9"/>
        <v>2</v>
      </c>
    </row>
  </sheetData>
  <sortState xmlns:xlrd2="http://schemas.microsoft.com/office/spreadsheetml/2017/richdata2" ref="A2:AJ27">
    <sortCondition ref="A2:A27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EDD324-7EFF-4F83-AA5F-F7FDF5FA1C90}">
  <dimension ref="A1:AJ27"/>
  <sheetViews>
    <sheetView zoomScale="70" zoomScaleNormal="70" workbookViewId="0">
      <selection activeCell="AD12" sqref="AD12"/>
    </sheetView>
  </sheetViews>
  <sheetFormatPr defaultColWidth="8.7265625" defaultRowHeight="14" x14ac:dyDescent="0.3"/>
  <cols>
    <col min="1" max="1" width="8.7265625" style="1"/>
    <col min="2" max="2" width="24.7265625" style="1" customWidth="1"/>
    <col min="3" max="3" width="12.26953125" style="1" hidden="1" customWidth="1"/>
    <col min="4" max="4" width="10.7265625" style="1" hidden="1" customWidth="1"/>
    <col min="5" max="5" width="14.81640625" style="1" hidden="1" customWidth="1"/>
    <col min="6" max="10" width="8.26953125" style="1" hidden="1" customWidth="1"/>
    <col min="11" max="11" width="13.7265625" style="1" hidden="1" customWidth="1"/>
    <col min="12" max="17" width="8.26953125" style="1" hidden="1" customWidth="1"/>
    <col min="18" max="18" width="16.1796875" style="1" hidden="1" customWidth="1"/>
    <col min="19" max="19" width="12.26953125" style="1" customWidth="1"/>
    <col min="20" max="23" width="8.26953125" style="1" customWidth="1"/>
    <col min="24" max="24" width="13.1796875" style="1" customWidth="1"/>
    <col min="25" max="25" width="12.81640625" style="1" customWidth="1"/>
    <col min="26" max="26" width="13.54296875" style="1" customWidth="1"/>
    <col min="27" max="27" width="18" style="2" customWidth="1"/>
    <col min="28" max="28" width="15.7265625" style="2" customWidth="1"/>
    <col min="29" max="29" width="16" style="2" customWidth="1"/>
    <col min="30" max="30" width="17" style="2" customWidth="1"/>
    <col min="31" max="31" width="16.81640625" style="2" customWidth="1"/>
    <col min="32" max="32" width="15.1796875" style="2" customWidth="1"/>
    <col min="33" max="33" width="14.54296875" style="2" customWidth="1"/>
    <col min="34" max="34" width="16.81640625" style="2" customWidth="1"/>
    <col min="35" max="35" width="16.26953125" style="2" customWidth="1"/>
    <col min="36" max="36" width="16.453125" style="1" customWidth="1"/>
    <col min="37" max="16384" width="8.7265625" style="1"/>
  </cols>
  <sheetData>
    <row r="1" spans="1:36" ht="96" customHeight="1" x14ac:dyDescent="0.3">
      <c r="A1" s="9" t="s">
        <v>0</v>
      </c>
      <c r="B1" s="10" t="s">
        <v>1</v>
      </c>
      <c r="C1" s="17" t="s">
        <v>2</v>
      </c>
      <c r="D1" s="18" t="s">
        <v>3</v>
      </c>
      <c r="E1" s="19" t="s">
        <v>4</v>
      </c>
      <c r="F1" s="17" t="s">
        <v>5</v>
      </c>
      <c r="G1" s="18" t="s">
        <v>6</v>
      </c>
      <c r="H1" s="18" t="s">
        <v>7</v>
      </c>
      <c r="I1" s="18" t="s">
        <v>6</v>
      </c>
      <c r="J1" s="18" t="s">
        <v>8</v>
      </c>
      <c r="K1" s="19" t="s">
        <v>9</v>
      </c>
      <c r="L1" s="17" t="s">
        <v>10</v>
      </c>
      <c r="M1" s="18" t="s">
        <v>6</v>
      </c>
      <c r="N1" s="18" t="s">
        <v>11</v>
      </c>
      <c r="O1" s="18" t="s">
        <v>12</v>
      </c>
      <c r="P1" s="18" t="s">
        <v>6</v>
      </c>
      <c r="Q1" s="18" t="s">
        <v>8</v>
      </c>
      <c r="R1" s="19" t="s">
        <v>13</v>
      </c>
      <c r="S1" s="17" t="s">
        <v>14</v>
      </c>
      <c r="T1" s="18" t="s">
        <v>6</v>
      </c>
      <c r="U1" s="18" t="s">
        <v>15</v>
      </c>
      <c r="V1" s="18" t="s">
        <v>6</v>
      </c>
      <c r="W1" s="18" t="s">
        <v>8</v>
      </c>
      <c r="X1" s="19" t="s">
        <v>16</v>
      </c>
      <c r="Y1" s="29" t="s">
        <v>17</v>
      </c>
      <c r="Z1" s="32" t="s">
        <v>18</v>
      </c>
      <c r="AA1" s="16" t="s">
        <v>19</v>
      </c>
      <c r="AB1" s="35" t="s">
        <v>20</v>
      </c>
      <c r="AC1" s="32" t="s">
        <v>21</v>
      </c>
      <c r="AD1" s="32" t="s">
        <v>22</v>
      </c>
      <c r="AE1" s="29" t="s">
        <v>23</v>
      </c>
      <c r="AF1" s="32" t="s">
        <v>24</v>
      </c>
      <c r="AG1" s="3" t="s">
        <v>25</v>
      </c>
      <c r="AH1" s="3" t="s">
        <v>26</v>
      </c>
      <c r="AI1" s="3" t="s">
        <v>27</v>
      </c>
      <c r="AJ1" s="3" t="s">
        <v>28</v>
      </c>
    </row>
    <row r="2" spans="1:36" ht="14.5" x14ac:dyDescent="0.3">
      <c r="A2" s="11">
        <v>4</v>
      </c>
      <c r="B2" s="12" t="s">
        <v>32</v>
      </c>
      <c r="C2" s="20">
        <v>0.3764015534618726</v>
      </c>
      <c r="D2" s="4">
        <v>2</v>
      </c>
      <c r="E2" s="21">
        <f t="shared" ref="E2:E27" si="0">D2</f>
        <v>2</v>
      </c>
      <c r="F2" s="20">
        <v>1.6085034153909266</v>
      </c>
      <c r="G2" s="4">
        <v>2</v>
      </c>
      <c r="H2" s="5">
        <v>1.7577350779681467</v>
      </c>
      <c r="I2" s="4">
        <v>2</v>
      </c>
      <c r="J2" s="4">
        <f t="shared" ref="J2:J27" si="1">G2+I2</f>
        <v>4</v>
      </c>
      <c r="K2" s="21">
        <v>2</v>
      </c>
      <c r="L2" s="20">
        <v>0.39188875482625485</v>
      </c>
      <c r="M2" s="6">
        <v>1</v>
      </c>
      <c r="N2" s="7">
        <v>52.636650000000003</v>
      </c>
      <c r="O2" s="5">
        <v>2.5403788610038611</v>
      </c>
      <c r="P2" s="6">
        <v>4</v>
      </c>
      <c r="Q2" s="6">
        <f t="shared" ref="Q2:Q27" si="2">M2+P2</f>
        <v>5</v>
      </c>
      <c r="R2" s="21">
        <v>3</v>
      </c>
      <c r="S2" s="20">
        <v>60.469011269256754</v>
      </c>
      <c r="T2" s="6">
        <v>2</v>
      </c>
      <c r="U2" s="5">
        <v>5.4054054054054053</v>
      </c>
      <c r="V2" s="6">
        <v>3</v>
      </c>
      <c r="W2" s="4">
        <f t="shared" ref="W2:W27" si="3">T2+V2</f>
        <v>5</v>
      </c>
      <c r="X2" s="21">
        <v>3</v>
      </c>
      <c r="Y2" s="30">
        <f t="shared" ref="Y2:Y27" si="4">(0*E2+0*K2+0*R2+1*X2)</f>
        <v>3</v>
      </c>
      <c r="Z2" s="33">
        <f t="shared" ref="Z2:Z27" si="5">IF(Y2&lt;1.5,1,IF(Y2&lt;2.5,2,IF(Y2&lt;3.5,3,4)))</f>
        <v>3</v>
      </c>
      <c r="AA2" s="31">
        <v>2</v>
      </c>
      <c r="AB2" s="36">
        <f t="shared" ref="AB2:AB27" si="6">Z2*AA2</f>
        <v>6</v>
      </c>
      <c r="AC2" s="33">
        <f t="shared" ref="AC2:AC27" si="7">IF(AB2&lt;3,1,IF(AB2&lt;5,2,IF(AB2&lt;12,3,4)))</f>
        <v>3</v>
      </c>
      <c r="AD2" s="37">
        <v>1</v>
      </c>
      <c r="AE2" s="39">
        <f>AC2-AD2</f>
        <v>2</v>
      </c>
      <c r="AF2" s="44">
        <f>IF(AE2&lt;-1,1,IF(AE2&lt;1,2,IF(AE2=1,3,4)))</f>
        <v>4</v>
      </c>
      <c r="AG2" s="8">
        <v>1</v>
      </c>
      <c r="AH2" s="61">
        <v>5</v>
      </c>
      <c r="AI2" s="8">
        <f t="shared" ref="AI2:AI27" si="8">AG2*AH2</f>
        <v>5</v>
      </c>
      <c r="AJ2" s="66">
        <f t="shared" ref="AJ2:AJ27" si="9">IF(AI2&lt;6,1,IF(AI2&lt;12,2,IF(AI2&lt;18,3,4)))</f>
        <v>1</v>
      </c>
    </row>
    <row r="3" spans="1:36" ht="14.5" x14ac:dyDescent="0.3">
      <c r="A3" s="11">
        <v>5</v>
      </c>
      <c r="B3" s="12" t="s">
        <v>33</v>
      </c>
      <c r="C3" s="20">
        <v>1.2655032153230694</v>
      </c>
      <c r="D3" s="4">
        <v>3</v>
      </c>
      <c r="E3" s="21">
        <f t="shared" si="0"/>
        <v>3</v>
      </c>
      <c r="F3" s="20">
        <v>3.7146921092496057</v>
      </c>
      <c r="G3" s="4">
        <v>3</v>
      </c>
      <c r="H3" s="5">
        <v>3.1523430844102314</v>
      </c>
      <c r="I3" s="4">
        <v>3</v>
      </c>
      <c r="J3" s="4">
        <f t="shared" si="1"/>
        <v>6</v>
      </c>
      <c r="K3" s="21">
        <v>3</v>
      </c>
      <c r="L3" s="20">
        <v>4.4346845314583589</v>
      </c>
      <c r="M3" s="6">
        <v>4</v>
      </c>
      <c r="N3" s="7">
        <v>162.23176000000001</v>
      </c>
      <c r="O3" s="5">
        <v>1.9666839616923266</v>
      </c>
      <c r="P3" s="6">
        <v>3</v>
      </c>
      <c r="Q3" s="6">
        <f t="shared" si="2"/>
        <v>7</v>
      </c>
      <c r="R3" s="21">
        <v>4</v>
      </c>
      <c r="S3" s="20">
        <v>52.126175405382469</v>
      </c>
      <c r="T3" s="6">
        <v>2</v>
      </c>
      <c r="U3" s="5">
        <v>10.255788580433991</v>
      </c>
      <c r="V3" s="6">
        <v>2</v>
      </c>
      <c r="W3" s="4">
        <f t="shared" si="3"/>
        <v>4</v>
      </c>
      <c r="X3" s="21">
        <v>2</v>
      </c>
      <c r="Y3" s="30">
        <f t="shared" si="4"/>
        <v>2</v>
      </c>
      <c r="Z3" s="33">
        <f t="shared" si="5"/>
        <v>2</v>
      </c>
      <c r="AA3" s="31">
        <v>2</v>
      </c>
      <c r="AB3" s="36">
        <f t="shared" si="6"/>
        <v>4</v>
      </c>
      <c r="AC3" s="33">
        <f t="shared" si="7"/>
        <v>2</v>
      </c>
      <c r="AD3" s="37" t="s">
        <v>34</v>
      </c>
      <c r="AE3" s="40" t="s">
        <v>34</v>
      </c>
      <c r="AF3" s="58">
        <f>AC3</f>
        <v>2</v>
      </c>
      <c r="AG3" s="8">
        <v>1</v>
      </c>
      <c r="AH3" s="61">
        <v>5</v>
      </c>
      <c r="AI3" s="8">
        <f t="shared" si="8"/>
        <v>5</v>
      </c>
      <c r="AJ3" s="66">
        <f t="shared" si="9"/>
        <v>1</v>
      </c>
    </row>
    <row r="4" spans="1:36" ht="14.5" x14ac:dyDescent="0.3">
      <c r="A4" s="11">
        <v>7</v>
      </c>
      <c r="B4" s="12" t="s">
        <v>36</v>
      </c>
      <c r="C4" s="20">
        <v>2.6007728132803179E-2</v>
      </c>
      <c r="D4" s="4">
        <v>1</v>
      </c>
      <c r="E4" s="21">
        <f t="shared" si="0"/>
        <v>1</v>
      </c>
      <c r="F4" s="20">
        <v>3.382621591212724</v>
      </c>
      <c r="G4" s="4">
        <v>3</v>
      </c>
      <c r="H4" s="5">
        <v>3.4505651469980116</v>
      </c>
      <c r="I4" s="4">
        <v>3</v>
      </c>
      <c r="J4" s="4">
        <f t="shared" si="1"/>
        <v>6</v>
      </c>
      <c r="K4" s="21">
        <v>3</v>
      </c>
      <c r="L4" s="20">
        <v>0.28784943671305496</v>
      </c>
      <c r="M4" s="6">
        <v>1</v>
      </c>
      <c r="N4" s="7">
        <v>216.51510999999999</v>
      </c>
      <c r="O4" s="5">
        <v>2.8696502319416832</v>
      </c>
      <c r="P4" s="6">
        <v>4</v>
      </c>
      <c r="Q4" s="6">
        <f t="shared" si="2"/>
        <v>5</v>
      </c>
      <c r="R4" s="21">
        <v>3</v>
      </c>
      <c r="S4" s="20">
        <v>98.182393022147124</v>
      </c>
      <c r="T4" s="6">
        <v>1</v>
      </c>
      <c r="U4" s="5">
        <v>0</v>
      </c>
      <c r="V4" s="6">
        <v>4</v>
      </c>
      <c r="W4" s="4">
        <f t="shared" si="3"/>
        <v>5</v>
      </c>
      <c r="X4" s="21">
        <v>3</v>
      </c>
      <c r="Y4" s="30">
        <f t="shared" si="4"/>
        <v>3</v>
      </c>
      <c r="Z4" s="33">
        <f t="shared" si="5"/>
        <v>3</v>
      </c>
      <c r="AA4" s="31">
        <v>1</v>
      </c>
      <c r="AB4" s="36">
        <f t="shared" si="6"/>
        <v>3</v>
      </c>
      <c r="AC4" s="33">
        <f t="shared" si="7"/>
        <v>2</v>
      </c>
      <c r="AD4" s="37">
        <v>1</v>
      </c>
      <c r="AE4" s="39">
        <f t="shared" ref="AE4:AE27" si="10">AC4-AD4</f>
        <v>1</v>
      </c>
      <c r="AF4" s="43">
        <f t="shared" ref="AF4:AF27" si="11">IF(AE4&lt;-1,1,IF(AE4&lt;1,2,IF(AE4=1,3,4)))</f>
        <v>3</v>
      </c>
      <c r="AG4" s="8">
        <v>1</v>
      </c>
      <c r="AH4" s="61">
        <v>5</v>
      </c>
      <c r="AI4" s="8">
        <f t="shared" si="8"/>
        <v>5</v>
      </c>
      <c r="AJ4" s="66">
        <f t="shared" si="9"/>
        <v>1</v>
      </c>
    </row>
    <row r="5" spans="1:36" ht="14.5" x14ac:dyDescent="0.3">
      <c r="A5" s="11">
        <v>8</v>
      </c>
      <c r="B5" s="12" t="s">
        <v>37</v>
      </c>
      <c r="C5" s="20">
        <v>3.3534046632798103E-2</v>
      </c>
      <c r="D5" s="4">
        <v>1</v>
      </c>
      <c r="E5" s="21">
        <f t="shared" si="0"/>
        <v>1</v>
      </c>
      <c r="F5" s="20">
        <v>0</v>
      </c>
      <c r="G5" s="4">
        <v>1</v>
      </c>
      <c r="H5" s="5">
        <v>6.754572485917347E-2</v>
      </c>
      <c r="I5" s="4">
        <v>1</v>
      </c>
      <c r="J5" s="4">
        <f t="shared" si="1"/>
        <v>2</v>
      </c>
      <c r="K5" s="21">
        <v>1</v>
      </c>
      <c r="L5" s="20">
        <v>0.54254040536983417</v>
      </c>
      <c r="M5" s="6">
        <v>2</v>
      </c>
      <c r="N5" s="7">
        <v>69.709509999999995</v>
      </c>
      <c r="O5" s="5">
        <v>1.8349436693866805</v>
      </c>
      <c r="P5" s="6">
        <v>3</v>
      </c>
      <c r="Q5" s="6">
        <f t="shared" si="2"/>
        <v>5</v>
      </c>
      <c r="R5" s="21">
        <v>3</v>
      </c>
      <c r="S5" s="20">
        <v>99.850669663530397</v>
      </c>
      <c r="T5" s="6">
        <v>1</v>
      </c>
      <c r="U5" s="5">
        <v>0.94761779415635694</v>
      </c>
      <c r="V5" s="6">
        <v>4</v>
      </c>
      <c r="W5" s="4">
        <f t="shared" si="3"/>
        <v>5</v>
      </c>
      <c r="X5" s="21">
        <v>3</v>
      </c>
      <c r="Y5" s="30">
        <f t="shared" si="4"/>
        <v>3</v>
      </c>
      <c r="Z5" s="33">
        <f t="shared" si="5"/>
        <v>3</v>
      </c>
      <c r="AA5" s="31">
        <v>1</v>
      </c>
      <c r="AB5" s="36">
        <f t="shared" si="6"/>
        <v>3</v>
      </c>
      <c r="AC5" s="33">
        <f t="shared" si="7"/>
        <v>2</v>
      </c>
      <c r="AD5" s="37">
        <v>3</v>
      </c>
      <c r="AE5" s="39">
        <f t="shared" si="10"/>
        <v>-1</v>
      </c>
      <c r="AF5" s="42">
        <f t="shared" si="11"/>
        <v>2</v>
      </c>
      <c r="AG5" s="8">
        <v>1</v>
      </c>
      <c r="AH5" s="61">
        <v>5</v>
      </c>
      <c r="AI5" s="8">
        <f t="shared" si="8"/>
        <v>5</v>
      </c>
      <c r="AJ5" s="66">
        <f t="shared" si="9"/>
        <v>1</v>
      </c>
    </row>
    <row r="6" spans="1:36" ht="14.5" x14ac:dyDescent="0.3">
      <c r="A6" s="11">
        <v>16</v>
      </c>
      <c r="B6" s="12" t="s">
        <v>45</v>
      </c>
      <c r="C6" s="20">
        <v>1.6454599669668706</v>
      </c>
      <c r="D6" s="4">
        <v>3</v>
      </c>
      <c r="E6" s="21">
        <f t="shared" si="0"/>
        <v>3</v>
      </c>
      <c r="F6" s="20">
        <v>14.728823789857405</v>
      </c>
      <c r="G6" s="4">
        <v>4</v>
      </c>
      <c r="H6" s="5">
        <v>14.823012312640721</v>
      </c>
      <c r="I6" s="4">
        <v>4</v>
      </c>
      <c r="J6" s="4">
        <f t="shared" si="1"/>
        <v>8</v>
      </c>
      <c r="K6" s="21">
        <v>4</v>
      </c>
      <c r="L6" s="20">
        <v>0.42871319288088339</v>
      </c>
      <c r="M6" s="6">
        <v>1</v>
      </c>
      <c r="N6" s="7">
        <v>538.33186000000001</v>
      </c>
      <c r="O6" s="5">
        <v>2.8858789535756406</v>
      </c>
      <c r="P6" s="6">
        <v>4</v>
      </c>
      <c r="Q6" s="6">
        <f t="shared" si="2"/>
        <v>5</v>
      </c>
      <c r="R6" s="21">
        <v>3</v>
      </c>
      <c r="S6" s="20">
        <v>85.825424917551189</v>
      </c>
      <c r="T6" s="6">
        <v>1</v>
      </c>
      <c r="U6" s="5">
        <v>7.4514849362067119</v>
      </c>
      <c r="V6" s="6">
        <v>3</v>
      </c>
      <c r="W6" s="4">
        <f t="shared" si="3"/>
        <v>4</v>
      </c>
      <c r="X6" s="21">
        <v>2</v>
      </c>
      <c r="Y6" s="30">
        <f t="shared" si="4"/>
        <v>2</v>
      </c>
      <c r="Z6" s="33">
        <f t="shared" si="5"/>
        <v>2</v>
      </c>
      <c r="AA6" s="31">
        <v>2</v>
      </c>
      <c r="AB6" s="36">
        <f t="shared" si="6"/>
        <v>4</v>
      </c>
      <c r="AC6" s="33">
        <f t="shared" si="7"/>
        <v>2</v>
      </c>
      <c r="AD6" s="37">
        <v>4</v>
      </c>
      <c r="AE6" s="39">
        <f t="shared" si="10"/>
        <v>-2</v>
      </c>
      <c r="AF6" s="41">
        <f t="shared" si="11"/>
        <v>1</v>
      </c>
      <c r="AG6" s="8">
        <v>1</v>
      </c>
      <c r="AH6" s="61">
        <v>5</v>
      </c>
      <c r="AI6" s="8">
        <f t="shared" si="8"/>
        <v>5</v>
      </c>
      <c r="AJ6" s="66">
        <f t="shared" si="9"/>
        <v>1</v>
      </c>
    </row>
    <row r="7" spans="1:36" ht="14.5" x14ac:dyDescent="0.3">
      <c r="A7" s="11">
        <v>21</v>
      </c>
      <c r="B7" s="12" t="s">
        <v>50</v>
      </c>
      <c r="C7" s="20">
        <v>0.40627444003708729</v>
      </c>
      <c r="D7" s="4">
        <v>2</v>
      </c>
      <c r="E7" s="21">
        <f t="shared" si="0"/>
        <v>2</v>
      </c>
      <c r="F7" s="20">
        <v>4.2787836968430577</v>
      </c>
      <c r="G7" s="4">
        <v>3</v>
      </c>
      <c r="H7" s="5">
        <v>4.4706227624966077</v>
      </c>
      <c r="I7" s="4">
        <v>3</v>
      </c>
      <c r="J7" s="4">
        <f t="shared" si="1"/>
        <v>6</v>
      </c>
      <c r="K7" s="21">
        <v>3</v>
      </c>
      <c r="L7" s="20">
        <v>0.34682090456806874</v>
      </c>
      <c r="M7" s="6">
        <v>1</v>
      </c>
      <c r="N7" s="7">
        <v>212.04906</v>
      </c>
      <c r="O7" s="5">
        <v>1.9181280868385346</v>
      </c>
      <c r="P7" s="6">
        <v>3</v>
      </c>
      <c r="Q7" s="6">
        <f t="shared" si="2"/>
        <v>4</v>
      </c>
      <c r="R7" s="21">
        <v>2</v>
      </c>
      <c r="S7" s="20">
        <v>51.777482539936685</v>
      </c>
      <c r="T7" s="6">
        <v>2</v>
      </c>
      <c r="U7" s="5">
        <v>5.210312075983718</v>
      </c>
      <c r="V7" s="6">
        <v>3</v>
      </c>
      <c r="W7" s="4">
        <f t="shared" si="3"/>
        <v>5</v>
      </c>
      <c r="X7" s="21">
        <v>3</v>
      </c>
      <c r="Y7" s="30">
        <f t="shared" si="4"/>
        <v>3</v>
      </c>
      <c r="Z7" s="33">
        <f t="shared" si="5"/>
        <v>3</v>
      </c>
      <c r="AA7" s="31">
        <v>2</v>
      </c>
      <c r="AB7" s="36">
        <f t="shared" si="6"/>
        <v>6</v>
      </c>
      <c r="AC7" s="33">
        <f t="shared" si="7"/>
        <v>3</v>
      </c>
      <c r="AD7" s="37">
        <v>2</v>
      </c>
      <c r="AE7" s="39">
        <f t="shared" si="10"/>
        <v>1</v>
      </c>
      <c r="AF7" s="43">
        <f t="shared" si="11"/>
        <v>3</v>
      </c>
      <c r="AG7" s="8">
        <v>1</v>
      </c>
      <c r="AH7" s="61">
        <v>5</v>
      </c>
      <c r="AI7" s="8">
        <f t="shared" si="8"/>
        <v>5</v>
      </c>
      <c r="AJ7" s="66">
        <f t="shared" si="9"/>
        <v>1</v>
      </c>
    </row>
    <row r="8" spans="1:36" ht="14.5" x14ac:dyDescent="0.3">
      <c r="A8" s="11">
        <v>25</v>
      </c>
      <c r="B8" s="12" t="s">
        <v>54</v>
      </c>
      <c r="C8" s="20">
        <v>0.22404573315217974</v>
      </c>
      <c r="D8" s="4">
        <v>2</v>
      </c>
      <c r="E8" s="21">
        <f t="shared" si="0"/>
        <v>2</v>
      </c>
      <c r="F8" s="20">
        <v>0</v>
      </c>
      <c r="G8" s="4">
        <v>1</v>
      </c>
      <c r="H8" s="5">
        <v>0.12087674410938753</v>
      </c>
      <c r="I8" s="4">
        <v>1</v>
      </c>
      <c r="J8" s="4">
        <f t="shared" si="1"/>
        <v>2</v>
      </c>
      <c r="K8" s="21">
        <v>1</v>
      </c>
      <c r="L8" s="20">
        <v>0.53396801283765716</v>
      </c>
      <c r="M8" s="6">
        <v>2</v>
      </c>
      <c r="N8" s="7">
        <v>58.566019999999995</v>
      </c>
      <c r="O8" s="5">
        <v>1.5663551751805294</v>
      </c>
      <c r="P8" s="6">
        <v>3</v>
      </c>
      <c r="Q8" s="6">
        <f t="shared" si="2"/>
        <v>5</v>
      </c>
      <c r="R8" s="21">
        <v>3</v>
      </c>
      <c r="S8" s="20">
        <v>94.204611128644018</v>
      </c>
      <c r="T8" s="6">
        <v>1</v>
      </c>
      <c r="U8" s="5">
        <v>7.6223589194971915</v>
      </c>
      <c r="V8" s="6">
        <v>3</v>
      </c>
      <c r="W8" s="4">
        <f t="shared" si="3"/>
        <v>4</v>
      </c>
      <c r="X8" s="21">
        <v>2</v>
      </c>
      <c r="Y8" s="30">
        <f t="shared" si="4"/>
        <v>2</v>
      </c>
      <c r="Z8" s="33">
        <f t="shared" si="5"/>
        <v>2</v>
      </c>
      <c r="AA8" s="31">
        <v>1</v>
      </c>
      <c r="AB8" s="36">
        <f t="shared" si="6"/>
        <v>2</v>
      </c>
      <c r="AC8" s="33">
        <f t="shared" si="7"/>
        <v>1</v>
      </c>
      <c r="AD8" s="37">
        <v>2</v>
      </c>
      <c r="AE8" s="39">
        <f t="shared" si="10"/>
        <v>-1</v>
      </c>
      <c r="AF8" s="42">
        <f t="shared" si="11"/>
        <v>2</v>
      </c>
      <c r="AG8" s="8">
        <v>1</v>
      </c>
      <c r="AH8" s="61">
        <v>5</v>
      </c>
      <c r="AI8" s="8">
        <f t="shared" si="8"/>
        <v>5</v>
      </c>
      <c r="AJ8" s="66">
        <f t="shared" si="9"/>
        <v>1</v>
      </c>
    </row>
    <row r="9" spans="1:36" ht="14.5" x14ac:dyDescent="0.3">
      <c r="A9" s="11">
        <v>26</v>
      </c>
      <c r="B9" s="12" t="s">
        <v>55</v>
      </c>
      <c r="C9" s="20">
        <v>3.2517287266094423</v>
      </c>
      <c r="D9" s="4">
        <v>4</v>
      </c>
      <c r="E9" s="21">
        <f t="shared" si="0"/>
        <v>4</v>
      </c>
      <c r="F9" s="20">
        <v>2.4304301547394238</v>
      </c>
      <c r="G9" s="4">
        <v>3</v>
      </c>
      <c r="H9" s="5">
        <v>2.484826295377069</v>
      </c>
      <c r="I9" s="4">
        <v>3</v>
      </c>
      <c r="J9" s="4">
        <f t="shared" si="1"/>
        <v>6</v>
      </c>
      <c r="K9" s="21">
        <v>3</v>
      </c>
      <c r="L9" s="20">
        <v>0.76801767014101774</v>
      </c>
      <c r="M9" s="6">
        <v>2</v>
      </c>
      <c r="N9" s="7">
        <v>152.90742</v>
      </c>
      <c r="O9" s="5">
        <v>1.8750143470263643</v>
      </c>
      <c r="P9" s="6">
        <v>3</v>
      </c>
      <c r="Q9" s="6">
        <f t="shared" si="2"/>
        <v>5</v>
      </c>
      <c r="R9" s="21">
        <v>3</v>
      </c>
      <c r="S9" s="20">
        <v>60.430962469895775</v>
      </c>
      <c r="T9" s="6">
        <v>2</v>
      </c>
      <c r="U9" s="5">
        <v>14.199877375843041</v>
      </c>
      <c r="V9" s="6">
        <v>2</v>
      </c>
      <c r="W9" s="4">
        <f t="shared" si="3"/>
        <v>4</v>
      </c>
      <c r="X9" s="21">
        <v>2</v>
      </c>
      <c r="Y9" s="30">
        <f t="shared" si="4"/>
        <v>2</v>
      </c>
      <c r="Z9" s="33">
        <f t="shared" si="5"/>
        <v>2</v>
      </c>
      <c r="AA9" s="31">
        <v>2</v>
      </c>
      <c r="AB9" s="36">
        <f t="shared" si="6"/>
        <v>4</v>
      </c>
      <c r="AC9" s="33">
        <f t="shared" si="7"/>
        <v>2</v>
      </c>
      <c r="AD9" s="37">
        <v>1</v>
      </c>
      <c r="AE9" s="39">
        <f t="shared" si="10"/>
        <v>1</v>
      </c>
      <c r="AF9" s="43">
        <f t="shared" si="11"/>
        <v>3</v>
      </c>
      <c r="AG9" s="8">
        <v>1</v>
      </c>
      <c r="AH9" s="61">
        <v>5</v>
      </c>
      <c r="AI9" s="8">
        <f t="shared" si="8"/>
        <v>5</v>
      </c>
      <c r="AJ9" s="66">
        <f t="shared" si="9"/>
        <v>1</v>
      </c>
    </row>
    <row r="10" spans="1:36" ht="14.5" x14ac:dyDescent="0.3">
      <c r="A10" s="11">
        <v>1</v>
      </c>
      <c r="B10" s="12" t="s">
        <v>29</v>
      </c>
      <c r="C10" s="20">
        <v>4.2078294350433048</v>
      </c>
      <c r="D10" s="4">
        <v>4</v>
      </c>
      <c r="E10" s="21">
        <f t="shared" si="0"/>
        <v>4</v>
      </c>
      <c r="F10" s="20">
        <v>1.3629353600058296</v>
      </c>
      <c r="G10" s="4">
        <v>2</v>
      </c>
      <c r="H10" s="5">
        <v>2.1228224019257995</v>
      </c>
      <c r="I10" s="4">
        <v>3</v>
      </c>
      <c r="J10" s="4">
        <f t="shared" si="1"/>
        <v>5</v>
      </c>
      <c r="K10" s="21">
        <v>3</v>
      </c>
      <c r="L10" s="20">
        <v>1.1517480138241172</v>
      </c>
      <c r="M10" s="6">
        <v>3</v>
      </c>
      <c r="N10" s="7">
        <v>330.36003000000005</v>
      </c>
      <c r="O10" s="5">
        <v>1.3755830696202533</v>
      </c>
      <c r="P10" s="6">
        <v>3</v>
      </c>
      <c r="Q10" s="6">
        <f t="shared" si="2"/>
        <v>6</v>
      </c>
      <c r="R10" s="21">
        <v>3</v>
      </c>
      <c r="S10" s="20">
        <v>1.226031496918722</v>
      </c>
      <c r="T10" s="6">
        <v>4</v>
      </c>
      <c r="U10" s="5">
        <v>2.7731512325116587</v>
      </c>
      <c r="V10" s="6">
        <v>4</v>
      </c>
      <c r="W10" s="4">
        <f t="shared" si="3"/>
        <v>8</v>
      </c>
      <c r="X10" s="21">
        <v>4</v>
      </c>
      <c r="Y10" s="30">
        <f t="shared" si="4"/>
        <v>4</v>
      </c>
      <c r="Z10" s="33">
        <f t="shared" si="5"/>
        <v>4</v>
      </c>
      <c r="AA10" s="31">
        <v>4</v>
      </c>
      <c r="AB10" s="36">
        <f t="shared" si="6"/>
        <v>16</v>
      </c>
      <c r="AC10" s="33">
        <f t="shared" si="7"/>
        <v>4</v>
      </c>
      <c r="AD10" s="37">
        <v>3</v>
      </c>
      <c r="AE10" s="39">
        <f t="shared" si="10"/>
        <v>1</v>
      </c>
      <c r="AF10" s="43">
        <f t="shared" si="11"/>
        <v>3</v>
      </c>
      <c r="AG10" s="8">
        <v>1</v>
      </c>
      <c r="AH10" s="61">
        <v>7</v>
      </c>
      <c r="AI10" s="8">
        <f t="shared" si="8"/>
        <v>7</v>
      </c>
      <c r="AJ10" s="65">
        <f t="shared" si="9"/>
        <v>2</v>
      </c>
    </row>
    <row r="11" spans="1:36" ht="14.5" x14ac:dyDescent="0.3">
      <c r="A11" s="11">
        <v>2</v>
      </c>
      <c r="B11" s="12" t="s">
        <v>30</v>
      </c>
      <c r="C11" s="20">
        <v>0.72793201293660659</v>
      </c>
      <c r="D11" s="4">
        <v>2</v>
      </c>
      <c r="E11" s="21">
        <f t="shared" si="0"/>
        <v>2</v>
      </c>
      <c r="F11" s="20">
        <v>0</v>
      </c>
      <c r="G11" s="4">
        <v>1</v>
      </c>
      <c r="H11" s="5">
        <v>0.11043810702579243</v>
      </c>
      <c r="I11" s="4">
        <v>1</v>
      </c>
      <c r="J11" s="4">
        <f t="shared" si="1"/>
        <v>2</v>
      </c>
      <c r="K11" s="21">
        <v>1</v>
      </c>
      <c r="L11" s="20">
        <v>0.28744968924798009</v>
      </c>
      <c r="M11" s="6">
        <v>1</v>
      </c>
      <c r="N11" s="7">
        <v>28.250869999999999</v>
      </c>
      <c r="O11" s="5">
        <v>0.87790149160969544</v>
      </c>
      <c r="P11" s="6">
        <v>2</v>
      </c>
      <c r="Q11" s="6">
        <f t="shared" si="2"/>
        <v>3</v>
      </c>
      <c r="R11" s="21">
        <v>2</v>
      </c>
      <c r="S11" s="20">
        <v>44.640081695152269</v>
      </c>
      <c r="T11" s="6">
        <v>3</v>
      </c>
      <c r="U11" s="5">
        <v>12.989434431323804</v>
      </c>
      <c r="V11" s="6">
        <v>2</v>
      </c>
      <c r="W11" s="4">
        <f t="shared" si="3"/>
        <v>5</v>
      </c>
      <c r="X11" s="21">
        <v>3</v>
      </c>
      <c r="Y11" s="30">
        <f t="shared" si="4"/>
        <v>3</v>
      </c>
      <c r="Z11" s="33">
        <f t="shared" si="5"/>
        <v>3</v>
      </c>
      <c r="AA11" s="31">
        <v>3</v>
      </c>
      <c r="AB11" s="36">
        <f t="shared" si="6"/>
        <v>9</v>
      </c>
      <c r="AC11" s="33">
        <f t="shared" si="7"/>
        <v>3</v>
      </c>
      <c r="AD11" s="37">
        <v>2</v>
      </c>
      <c r="AE11" s="39">
        <f t="shared" si="10"/>
        <v>1</v>
      </c>
      <c r="AF11" s="43">
        <f t="shared" si="11"/>
        <v>3</v>
      </c>
      <c r="AG11" s="8">
        <v>1</v>
      </c>
      <c r="AH11" s="61">
        <v>6</v>
      </c>
      <c r="AI11" s="8">
        <f t="shared" si="8"/>
        <v>6</v>
      </c>
      <c r="AJ11" s="65">
        <f t="shared" si="9"/>
        <v>2</v>
      </c>
    </row>
    <row r="12" spans="1:36" ht="14.5" x14ac:dyDescent="0.3">
      <c r="A12" s="11">
        <v>3</v>
      </c>
      <c r="B12" s="13" t="s">
        <v>31</v>
      </c>
      <c r="C12" s="20">
        <v>5.4193283457254564</v>
      </c>
      <c r="D12" s="4">
        <v>4</v>
      </c>
      <c r="E12" s="21">
        <f t="shared" si="0"/>
        <v>4</v>
      </c>
      <c r="F12" s="20">
        <v>1.7839376065073846</v>
      </c>
      <c r="G12" s="4">
        <v>2</v>
      </c>
      <c r="H12" s="5">
        <v>2.6379777348392706</v>
      </c>
      <c r="I12" s="4">
        <v>3</v>
      </c>
      <c r="J12" s="4">
        <f t="shared" si="1"/>
        <v>5</v>
      </c>
      <c r="K12" s="21">
        <v>3</v>
      </c>
      <c r="L12" s="20">
        <v>0.98135873153779329</v>
      </c>
      <c r="M12" s="6">
        <v>2</v>
      </c>
      <c r="N12" s="7">
        <v>12.434059999999999</v>
      </c>
      <c r="O12" s="5">
        <v>1.080283231972198</v>
      </c>
      <c r="P12" s="6">
        <v>3</v>
      </c>
      <c r="Q12" s="6">
        <f t="shared" si="2"/>
        <v>5</v>
      </c>
      <c r="R12" s="21">
        <v>3</v>
      </c>
      <c r="S12" s="20">
        <v>5.1228051259784024E-2</v>
      </c>
      <c r="T12" s="6">
        <v>4</v>
      </c>
      <c r="U12" s="5">
        <v>0</v>
      </c>
      <c r="V12" s="6">
        <v>4</v>
      </c>
      <c r="W12" s="4">
        <f t="shared" si="3"/>
        <v>8</v>
      </c>
      <c r="X12" s="21">
        <v>4</v>
      </c>
      <c r="Y12" s="30">
        <f t="shared" si="4"/>
        <v>4</v>
      </c>
      <c r="Z12" s="33">
        <f t="shared" si="5"/>
        <v>4</v>
      </c>
      <c r="AA12" s="31">
        <v>4</v>
      </c>
      <c r="AB12" s="36">
        <f t="shared" si="6"/>
        <v>16</v>
      </c>
      <c r="AC12" s="33">
        <f t="shared" si="7"/>
        <v>4</v>
      </c>
      <c r="AD12" s="37">
        <v>3</v>
      </c>
      <c r="AE12" s="39">
        <f t="shared" si="10"/>
        <v>1</v>
      </c>
      <c r="AF12" s="43">
        <f t="shared" si="11"/>
        <v>3</v>
      </c>
      <c r="AG12" s="8">
        <v>1</v>
      </c>
      <c r="AH12" s="61">
        <v>7</v>
      </c>
      <c r="AI12" s="8">
        <f t="shared" si="8"/>
        <v>7</v>
      </c>
      <c r="AJ12" s="65">
        <f t="shared" si="9"/>
        <v>2</v>
      </c>
    </row>
    <row r="13" spans="1:36" ht="14.5" x14ac:dyDescent="0.3">
      <c r="A13" s="11">
        <v>6</v>
      </c>
      <c r="B13" s="12" t="s">
        <v>35</v>
      </c>
      <c r="C13" s="20">
        <v>0.73261859478203872</v>
      </c>
      <c r="D13" s="4">
        <v>2</v>
      </c>
      <c r="E13" s="21">
        <f t="shared" si="0"/>
        <v>2</v>
      </c>
      <c r="F13" s="20">
        <v>0</v>
      </c>
      <c r="G13" s="4">
        <v>1</v>
      </c>
      <c r="H13" s="5">
        <v>0.22780785976532283</v>
      </c>
      <c r="I13" s="4">
        <v>1</v>
      </c>
      <c r="J13" s="4">
        <f t="shared" si="1"/>
        <v>2</v>
      </c>
      <c r="K13" s="21">
        <v>1</v>
      </c>
      <c r="L13" s="20">
        <v>0.24697098000655521</v>
      </c>
      <c r="M13" s="6">
        <v>1</v>
      </c>
      <c r="N13" s="7">
        <v>110.63877000000001</v>
      </c>
      <c r="O13" s="5">
        <v>0.72526234021632252</v>
      </c>
      <c r="P13" s="6">
        <v>2</v>
      </c>
      <c r="Q13" s="6">
        <f t="shared" si="2"/>
        <v>3</v>
      </c>
      <c r="R13" s="21">
        <v>2</v>
      </c>
      <c r="S13" s="20">
        <v>36.838806742117335</v>
      </c>
      <c r="T13" s="6">
        <v>3</v>
      </c>
      <c r="U13" s="5">
        <v>5.2376270075385118</v>
      </c>
      <c r="V13" s="6">
        <v>3</v>
      </c>
      <c r="W13" s="4">
        <f t="shared" si="3"/>
        <v>6</v>
      </c>
      <c r="X13" s="21">
        <v>3</v>
      </c>
      <c r="Y13" s="30">
        <f t="shared" si="4"/>
        <v>3</v>
      </c>
      <c r="Z13" s="33">
        <f t="shared" si="5"/>
        <v>3</v>
      </c>
      <c r="AA13" s="31">
        <v>3</v>
      </c>
      <c r="AB13" s="36">
        <f t="shared" si="6"/>
        <v>9</v>
      </c>
      <c r="AC13" s="33">
        <f t="shared" si="7"/>
        <v>3</v>
      </c>
      <c r="AD13" s="37">
        <v>1</v>
      </c>
      <c r="AE13" s="39">
        <f t="shared" si="10"/>
        <v>2</v>
      </c>
      <c r="AF13" s="44">
        <f t="shared" si="11"/>
        <v>4</v>
      </c>
      <c r="AG13" s="8">
        <v>1</v>
      </c>
      <c r="AH13" s="61">
        <v>7</v>
      </c>
      <c r="AI13" s="8">
        <f t="shared" si="8"/>
        <v>7</v>
      </c>
      <c r="AJ13" s="65">
        <f t="shared" si="9"/>
        <v>2</v>
      </c>
    </row>
    <row r="14" spans="1:36" ht="14.5" x14ac:dyDescent="0.3">
      <c r="A14" s="11">
        <v>9</v>
      </c>
      <c r="B14" s="12" t="s">
        <v>38</v>
      </c>
      <c r="C14" s="20">
        <v>9.9889790100514089E-2</v>
      </c>
      <c r="D14" s="4">
        <v>1</v>
      </c>
      <c r="E14" s="21">
        <f t="shared" si="0"/>
        <v>1</v>
      </c>
      <c r="F14" s="20">
        <v>2.0213419805647206</v>
      </c>
      <c r="G14" s="4">
        <v>3</v>
      </c>
      <c r="H14" s="5">
        <v>2.1981937244916749</v>
      </c>
      <c r="I14" s="4">
        <v>3</v>
      </c>
      <c r="J14" s="4">
        <f t="shared" si="1"/>
        <v>6</v>
      </c>
      <c r="K14" s="21">
        <v>3</v>
      </c>
      <c r="L14" s="20">
        <v>0.29750392848921969</v>
      </c>
      <c r="M14" s="6">
        <v>1</v>
      </c>
      <c r="N14" s="7">
        <v>311.91379000000001</v>
      </c>
      <c r="O14" s="5">
        <v>2.3932616435202942</v>
      </c>
      <c r="P14" s="6">
        <v>4</v>
      </c>
      <c r="Q14" s="6">
        <f t="shared" si="2"/>
        <v>5</v>
      </c>
      <c r="R14" s="21">
        <v>3</v>
      </c>
      <c r="S14" s="20">
        <v>48.245973529502038</v>
      </c>
      <c r="T14" s="6">
        <v>3</v>
      </c>
      <c r="U14" s="5">
        <v>5.0333768127062077</v>
      </c>
      <c r="V14" s="6">
        <v>3</v>
      </c>
      <c r="W14" s="4">
        <f t="shared" si="3"/>
        <v>6</v>
      </c>
      <c r="X14" s="21">
        <v>3</v>
      </c>
      <c r="Y14" s="30">
        <f t="shared" si="4"/>
        <v>3</v>
      </c>
      <c r="Z14" s="33">
        <f t="shared" si="5"/>
        <v>3</v>
      </c>
      <c r="AA14" s="31">
        <v>3</v>
      </c>
      <c r="AB14" s="36">
        <f t="shared" si="6"/>
        <v>9</v>
      </c>
      <c r="AC14" s="33">
        <f t="shared" si="7"/>
        <v>3</v>
      </c>
      <c r="AD14" s="37">
        <v>2</v>
      </c>
      <c r="AE14" s="39">
        <f t="shared" si="10"/>
        <v>1</v>
      </c>
      <c r="AF14" s="43">
        <f t="shared" si="11"/>
        <v>3</v>
      </c>
      <c r="AG14" s="8">
        <v>1</v>
      </c>
      <c r="AH14" s="61">
        <v>6</v>
      </c>
      <c r="AI14" s="8">
        <f t="shared" si="8"/>
        <v>6</v>
      </c>
      <c r="AJ14" s="65">
        <f t="shared" si="9"/>
        <v>2</v>
      </c>
    </row>
    <row r="15" spans="1:36" ht="14.5" x14ac:dyDescent="0.3">
      <c r="A15" s="11">
        <v>10</v>
      </c>
      <c r="B15" s="12" t="s">
        <v>39</v>
      </c>
      <c r="C15" s="20">
        <v>0.28645279380925132</v>
      </c>
      <c r="D15" s="4">
        <v>2</v>
      </c>
      <c r="E15" s="21">
        <f t="shared" si="0"/>
        <v>2</v>
      </c>
      <c r="F15" s="20">
        <v>0</v>
      </c>
      <c r="G15" s="4">
        <v>1</v>
      </c>
      <c r="H15" s="5">
        <v>0.81350975448164042</v>
      </c>
      <c r="I15" s="4">
        <v>1</v>
      </c>
      <c r="J15" s="4">
        <f t="shared" si="1"/>
        <v>2</v>
      </c>
      <c r="K15" s="21">
        <v>1</v>
      </c>
      <c r="L15" s="20">
        <v>0.22125528850739151</v>
      </c>
      <c r="M15" s="6">
        <v>1</v>
      </c>
      <c r="N15" s="7">
        <v>71.486910000000009</v>
      </c>
      <c r="O15" s="5">
        <v>0.68180171673819756</v>
      </c>
      <c r="P15" s="6">
        <v>2</v>
      </c>
      <c r="Q15" s="6">
        <f t="shared" si="2"/>
        <v>3</v>
      </c>
      <c r="R15" s="21">
        <v>2</v>
      </c>
      <c r="S15" s="20">
        <v>8.7850861820696196</v>
      </c>
      <c r="T15" s="6">
        <v>4</v>
      </c>
      <c r="U15" s="5">
        <v>0</v>
      </c>
      <c r="V15" s="6">
        <v>4</v>
      </c>
      <c r="W15" s="4">
        <f t="shared" si="3"/>
        <v>8</v>
      </c>
      <c r="X15" s="21">
        <v>4</v>
      </c>
      <c r="Y15" s="30">
        <f t="shared" si="4"/>
        <v>4</v>
      </c>
      <c r="Z15" s="33">
        <f t="shared" si="5"/>
        <v>4</v>
      </c>
      <c r="AA15" s="31">
        <v>4</v>
      </c>
      <c r="AB15" s="36">
        <f t="shared" si="6"/>
        <v>16</v>
      </c>
      <c r="AC15" s="33">
        <f t="shared" si="7"/>
        <v>4</v>
      </c>
      <c r="AD15" s="37">
        <v>1</v>
      </c>
      <c r="AE15" s="39">
        <f t="shared" si="10"/>
        <v>3</v>
      </c>
      <c r="AF15" s="44">
        <f t="shared" si="11"/>
        <v>4</v>
      </c>
      <c r="AG15" s="8">
        <v>1</v>
      </c>
      <c r="AH15" s="61">
        <v>7</v>
      </c>
      <c r="AI15" s="8">
        <f t="shared" si="8"/>
        <v>7</v>
      </c>
      <c r="AJ15" s="65">
        <f t="shared" si="9"/>
        <v>2</v>
      </c>
    </row>
    <row r="16" spans="1:36" ht="14.5" x14ac:dyDescent="0.3">
      <c r="A16" s="11">
        <v>11</v>
      </c>
      <c r="B16" s="12" t="s">
        <v>40</v>
      </c>
      <c r="C16" s="20">
        <v>1.4936527961663539</v>
      </c>
      <c r="D16" s="4">
        <v>3</v>
      </c>
      <c r="E16" s="21">
        <f t="shared" si="0"/>
        <v>3</v>
      </c>
      <c r="F16" s="20">
        <v>0.22739198245153219</v>
      </c>
      <c r="G16" s="4">
        <v>1</v>
      </c>
      <c r="H16" s="5">
        <v>0.46125146629018138</v>
      </c>
      <c r="I16" s="4">
        <v>1</v>
      </c>
      <c r="J16" s="4">
        <f t="shared" si="1"/>
        <v>2</v>
      </c>
      <c r="K16" s="21">
        <v>1</v>
      </c>
      <c r="L16" s="20">
        <v>0.29990245153220768</v>
      </c>
      <c r="M16" s="6">
        <v>1</v>
      </c>
      <c r="N16" s="7">
        <v>115.56383</v>
      </c>
      <c r="O16" s="5">
        <v>0.72272564102564096</v>
      </c>
      <c r="P16" s="6">
        <v>2</v>
      </c>
      <c r="Q16" s="6">
        <f t="shared" si="2"/>
        <v>3</v>
      </c>
      <c r="R16" s="21">
        <v>2</v>
      </c>
      <c r="S16" s="20">
        <v>19.892984367729838</v>
      </c>
      <c r="T16" s="6">
        <v>4</v>
      </c>
      <c r="U16" s="5">
        <v>4.42151344590369</v>
      </c>
      <c r="V16" s="6">
        <v>4</v>
      </c>
      <c r="W16" s="4">
        <f t="shared" si="3"/>
        <v>8</v>
      </c>
      <c r="X16" s="21">
        <v>4</v>
      </c>
      <c r="Y16" s="30">
        <f t="shared" si="4"/>
        <v>4</v>
      </c>
      <c r="Z16" s="33">
        <f t="shared" si="5"/>
        <v>4</v>
      </c>
      <c r="AA16" s="31">
        <v>4</v>
      </c>
      <c r="AB16" s="36">
        <f t="shared" si="6"/>
        <v>16</v>
      </c>
      <c r="AC16" s="33">
        <f t="shared" si="7"/>
        <v>4</v>
      </c>
      <c r="AD16" s="37">
        <v>3</v>
      </c>
      <c r="AE16" s="39">
        <f t="shared" si="10"/>
        <v>1</v>
      </c>
      <c r="AF16" s="43">
        <f t="shared" si="11"/>
        <v>3</v>
      </c>
      <c r="AG16" s="8">
        <v>1</v>
      </c>
      <c r="AH16" s="61">
        <v>7</v>
      </c>
      <c r="AI16" s="8">
        <f t="shared" si="8"/>
        <v>7</v>
      </c>
      <c r="AJ16" s="65">
        <f t="shared" si="9"/>
        <v>2</v>
      </c>
    </row>
    <row r="17" spans="1:36" ht="14.5" x14ac:dyDescent="0.3">
      <c r="A17" s="11">
        <v>12</v>
      </c>
      <c r="B17" s="12" t="s">
        <v>41</v>
      </c>
      <c r="C17" s="20">
        <v>1.4590897531325384</v>
      </c>
      <c r="D17" s="4">
        <v>3</v>
      </c>
      <c r="E17" s="21">
        <f t="shared" si="0"/>
        <v>3</v>
      </c>
      <c r="F17" s="20">
        <v>0.45935537628575368</v>
      </c>
      <c r="G17" s="4">
        <v>1</v>
      </c>
      <c r="H17" s="5">
        <v>1.8027818645544142</v>
      </c>
      <c r="I17" s="4">
        <v>2</v>
      </c>
      <c r="J17" s="4">
        <f t="shared" si="1"/>
        <v>3</v>
      </c>
      <c r="K17" s="21">
        <v>2</v>
      </c>
      <c r="L17" s="20">
        <v>0.40108361706526979</v>
      </c>
      <c r="M17" s="6">
        <v>1</v>
      </c>
      <c r="N17" s="7">
        <v>101.77495</v>
      </c>
      <c r="O17" s="5">
        <v>0.70146081742366806</v>
      </c>
      <c r="P17" s="6">
        <v>2</v>
      </c>
      <c r="Q17" s="6">
        <f t="shared" si="2"/>
        <v>3</v>
      </c>
      <c r="R17" s="21">
        <v>2</v>
      </c>
      <c r="S17" s="20">
        <v>1.832522960920798</v>
      </c>
      <c r="T17" s="6">
        <v>4</v>
      </c>
      <c r="U17" s="5">
        <v>0.39285960438348611</v>
      </c>
      <c r="V17" s="6">
        <v>4</v>
      </c>
      <c r="W17" s="4">
        <f t="shared" si="3"/>
        <v>8</v>
      </c>
      <c r="X17" s="21">
        <v>4</v>
      </c>
      <c r="Y17" s="30">
        <f t="shared" si="4"/>
        <v>4</v>
      </c>
      <c r="Z17" s="33">
        <f t="shared" si="5"/>
        <v>4</v>
      </c>
      <c r="AA17" s="31">
        <v>4</v>
      </c>
      <c r="AB17" s="36">
        <f t="shared" si="6"/>
        <v>16</v>
      </c>
      <c r="AC17" s="33">
        <f t="shared" si="7"/>
        <v>4</v>
      </c>
      <c r="AD17" s="37">
        <v>1</v>
      </c>
      <c r="AE17" s="39">
        <f t="shared" si="10"/>
        <v>3</v>
      </c>
      <c r="AF17" s="44">
        <f t="shared" si="11"/>
        <v>4</v>
      </c>
      <c r="AG17" s="8">
        <v>1</v>
      </c>
      <c r="AH17" s="61">
        <v>7</v>
      </c>
      <c r="AI17" s="8">
        <f t="shared" si="8"/>
        <v>7</v>
      </c>
      <c r="AJ17" s="65">
        <f t="shared" si="9"/>
        <v>2</v>
      </c>
    </row>
    <row r="18" spans="1:36" ht="14.5" x14ac:dyDescent="0.3">
      <c r="A18" s="11">
        <v>13</v>
      </c>
      <c r="B18" s="12" t="s">
        <v>42</v>
      </c>
      <c r="C18" s="20">
        <v>0.72848658438962244</v>
      </c>
      <c r="D18" s="4">
        <v>2</v>
      </c>
      <c r="E18" s="21">
        <f t="shared" si="0"/>
        <v>2</v>
      </c>
      <c r="F18" s="20">
        <v>3.295985736020385</v>
      </c>
      <c r="G18" s="4">
        <v>3</v>
      </c>
      <c r="H18" s="5">
        <v>3.3875743989807736</v>
      </c>
      <c r="I18" s="4">
        <v>3</v>
      </c>
      <c r="J18" s="4">
        <f t="shared" si="1"/>
        <v>6</v>
      </c>
      <c r="K18" s="21">
        <v>3</v>
      </c>
      <c r="L18" s="20">
        <v>0.75236620338197824</v>
      </c>
      <c r="M18" s="6">
        <v>2</v>
      </c>
      <c r="N18" s="7">
        <v>105.44006</v>
      </c>
      <c r="O18" s="5">
        <v>2.4424382673152651</v>
      </c>
      <c r="P18" s="6">
        <v>4</v>
      </c>
      <c r="Q18" s="6">
        <f t="shared" si="2"/>
        <v>6</v>
      </c>
      <c r="R18" s="21">
        <v>3</v>
      </c>
      <c r="S18" s="20">
        <v>46.57615665392634</v>
      </c>
      <c r="T18" s="6">
        <v>3</v>
      </c>
      <c r="U18" s="5">
        <v>1.3666898309010886</v>
      </c>
      <c r="V18" s="6">
        <v>4</v>
      </c>
      <c r="W18" s="4">
        <f t="shared" si="3"/>
        <v>7</v>
      </c>
      <c r="X18" s="21">
        <v>4</v>
      </c>
      <c r="Y18" s="30">
        <f t="shared" si="4"/>
        <v>4</v>
      </c>
      <c r="Z18" s="33">
        <f t="shared" si="5"/>
        <v>4</v>
      </c>
      <c r="AA18" s="31">
        <v>3</v>
      </c>
      <c r="AB18" s="36">
        <f t="shared" si="6"/>
        <v>12</v>
      </c>
      <c r="AC18" s="33">
        <f t="shared" si="7"/>
        <v>4</v>
      </c>
      <c r="AD18" s="37">
        <v>3</v>
      </c>
      <c r="AE18" s="39">
        <f t="shared" si="10"/>
        <v>1</v>
      </c>
      <c r="AF18" s="43">
        <f t="shared" si="11"/>
        <v>3</v>
      </c>
      <c r="AG18" s="8">
        <v>1</v>
      </c>
      <c r="AH18" s="61">
        <v>6</v>
      </c>
      <c r="AI18" s="8">
        <f t="shared" si="8"/>
        <v>6</v>
      </c>
      <c r="AJ18" s="65">
        <f t="shared" si="9"/>
        <v>2</v>
      </c>
    </row>
    <row r="19" spans="1:36" ht="14.5" x14ac:dyDescent="0.3">
      <c r="A19" s="11">
        <v>14</v>
      </c>
      <c r="B19" s="12" t="s">
        <v>43</v>
      </c>
      <c r="C19" s="20">
        <v>0.27450336702768646</v>
      </c>
      <c r="D19" s="4">
        <v>2</v>
      </c>
      <c r="E19" s="21">
        <f t="shared" si="0"/>
        <v>2</v>
      </c>
      <c r="F19" s="20">
        <v>0.8829777415498038</v>
      </c>
      <c r="G19" s="4">
        <v>1</v>
      </c>
      <c r="H19" s="5">
        <v>0.98789115913121872</v>
      </c>
      <c r="I19" s="4">
        <v>1</v>
      </c>
      <c r="J19" s="4">
        <f t="shared" si="1"/>
        <v>2</v>
      </c>
      <c r="K19" s="21">
        <v>1</v>
      </c>
      <c r="L19" s="20">
        <v>1.0619527421236874</v>
      </c>
      <c r="M19" s="6">
        <v>3</v>
      </c>
      <c r="N19" s="7">
        <v>159.41233</v>
      </c>
      <c r="O19" s="5">
        <v>1.6910186697782965</v>
      </c>
      <c r="P19" s="6">
        <v>3</v>
      </c>
      <c r="Q19" s="6">
        <f t="shared" si="2"/>
        <v>6</v>
      </c>
      <c r="R19" s="21">
        <v>3</v>
      </c>
      <c r="S19" s="20">
        <v>44.396506963190831</v>
      </c>
      <c r="T19" s="6">
        <v>3</v>
      </c>
      <c r="U19" s="5">
        <v>5.6433648032247801</v>
      </c>
      <c r="V19" s="6">
        <v>3</v>
      </c>
      <c r="W19" s="4">
        <f t="shared" si="3"/>
        <v>6</v>
      </c>
      <c r="X19" s="21">
        <v>3</v>
      </c>
      <c r="Y19" s="30">
        <f t="shared" si="4"/>
        <v>3</v>
      </c>
      <c r="Z19" s="33">
        <f t="shared" si="5"/>
        <v>3</v>
      </c>
      <c r="AA19" s="31">
        <v>3</v>
      </c>
      <c r="AB19" s="36">
        <f t="shared" si="6"/>
        <v>9</v>
      </c>
      <c r="AC19" s="33">
        <f t="shared" si="7"/>
        <v>3</v>
      </c>
      <c r="AD19" s="37">
        <v>1</v>
      </c>
      <c r="AE19" s="39">
        <f t="shared" si="10"/>
        <v>2</v>
      </c>
      <c r="AF19" s="44">
        <f t="shared" si="11"/>
        <v>4</v>
      </c>
      <c r="AG19" s="8">
        <v>1</v>
      </c>
      <c r="AH19" s="61">
        <v>6</v>
      </c>
      <c r="AI19" s="8">
        <f t="shared" si="8"/>
        <v>6</v>
      </c>
      <c r="AJ19" s="65">
        <f t="shared" si="9"/>
        <v>2</v>
      </c>
    </row>
    <row r="20" spans="1:36" ht="14.5" x14ac:dyDescent="0.3">
      <c r="A20" s="11">
        <v>15</v>
      </c>
      <c r="B20" s="12" t="s">
        <v>44</v>
      </c>
      <c r="C20" s="20">
        <v>0</v>
      </c>
      <c r="D20" s="4">
        <v>1</v>
      </c>
      <c r="E20" s="21">
        <f t="shared" si="0"/>
        <v>1</v>
      </c>
      <c r="F20" s="20">
        <v>11.54490277644812</v>
      </c>
      <c r="G20" s="4">
        <v>4</v>
      </c>
      <c r="H20" s="5">
        <v>10.434427450053045</v>
      </c>
      <c r="I20" s="4">
        <v>4</v>
      </c>
      <c r="J20" s="4">
        <f t="shared" si="1"/>
        <v>8</v>
      </c>
      <c r="K20" s="21">
        <v>4</v>
      </c>
      <c r="L20" s="20">
        <v>1.9844953532781668</v>
      </c>
      <c r="M20" s="6">
        <v>3</v>
      </c>
      <c r="N20" s="7">
        <v>94.289670000000001</v>
      </c>
      <c r="O20" s="5">
        <v>2.0006295353278167</v>
      </c>
      <c r="P20" s="6">
        <v>4</v>
      </c>
      <c r="Q20" s="6">
        <f t="shared" si="2"/>
        <v>7</v>
      </c>
      <c r="R20" s="21">
        <v>4</v>
      </c>
      <c r="S20" s="20">
        <v>26.034790821981744</v>
      </c>
      <c r="T20" s="6">
        <v>4</v>
      </c>
      <c r="U20" s="5">
        <v>0.84871631657118607</v>
      </c>
      <c r="V20" s="6">
        <v>4</v>
      </c>
      <c r="W20" s="4">
        <f t="shared" si="3"/>
        <v>8</v>
      </c>
      <c r="X20" s="21">
        <v>4</v>
      </c>
      <c r="Y20" s="30">
        <f t="shared" si="4"/>
        <v>4</v>
      </c>
      <c r="Z20" s="33">
        <f t="shared" si="5"/>
        <v>4</v>
      </c>
      <c r="AA20" s="31">
        <v>3</v>
      </c>
      <c r="AB20" s="36">
        <f t="shared" si="6"/>
        <v>12</v>
      </c>
      <c r="AC20" s="33">
        <f t="shared" si="7"/>
        <v>4</v>
      </c>
      <c r="AD20" s="37">
        <v>2</v>
      </c>
      <c r="AE20" s="39">
        <f t="shared" si="10"/>
        <v>2</v>
      </c>
      <c r="AF20" s="44">
        <f t="shared" si="11"/>
        <v>4</v>
      </c>
      <c r="AG20" s="8">
        <v>1</v>
      </c>
      <c r="AH20" s="61">
        <v>7</v>
      </c>
      <c r="AI20" s="8">
        <f t="shared" si="8"/>
        <v>7</v>
      </c>
      <c r="AJ20" s="65">
        <f t="shared" si="9"/>
        <v>2</v>
      </c>
    </row>
    <row r="21" spans="1:36" ht="14.5" x14ac:dyDescent="0.3">
      <c r="A21" s="11">
        <v>17</v>
      </c>
      <c r="B21" s="12" t="s">
        <v>46</v>
      </c>
      <c r="C21" s="20">
        <v>2.3721679759085692</v>
      </c>
      <c r="D21" s="4">
        <v>4</v>
      </c>
      <c r="E21" s="21">
        <f t="shared" si="0"/>
        <v>4</v>
      </c>
      <c r="F21" s="20">
        <v>6.3379617939556239</v>
      </c>
      <c r="G21" s="4">
        <v>3</v>
      </c>
      <c r="H21" s="5">
        <v>5.6893988426262432</v>
      </c>
      <c r="I21" s="4">
        <v>3</v>
      </c>
      <c r="J21" s="4">
        <f t="shared" si="1"/>
        <v>6</v>
      </c>
      <c r="K21" s="21">
        <v>3</v>
      </c>
      <c r="L21" s="20">
        <v>1.1902778404743688</v>
      </c>
      <c r="M21" s="6">
        <v>3</v>
      </c>
      <c r="N21" s="7">
        <v>245.11726000000002</v>
      </c>
      <c r="O21" s="5">
        <v>2.3442737184391738</v>
      </c>
      <c r="P21" s="6">
        <v>4</v>
      </c>
      <c r="Q21" s="6">
        <f t="shared" si="2"/>
        <v>7</v>
      </c>
      <c r="R21" s="21">
        <v>4</v>
      </c>
      <c r="S21" s="20">
        <v>40.182522408569241</v>
      </c>
      <c r="T21" s="6">
        <v>3</v>
      </c>
      <c r="U21" s="5">
        <v>7.6798010711553175</v>
      </c>
      <c r="V21" s="6">
        <v>3</v>
      </c>
      <c r="W21" s="4">
        <f t="shared" si="3"/>
        <v>6</v>
      </c>
      <c r="X21" s="21">
        <v>3</v>
      </c>
      <c r="Y21" s="30">
        <f t="shared" si="4"/>
        <v>3</v>
      </c>
      <c r="Z21" s="33">
        <f t="shared" si="5"/>
        <v>3</v>
      </c>
      <c r="AA21" s="31">
        <v>3</v>
      </c>
      <c r="AB21" s="36">
        <f t="shared" si="6"/>
        <v>9</v>
      </c>
      <c r="AC21" s="33">
        <f t="shared" si="7"/>
        <v>3</v>
      </c>
      <c r="AD21" s="37">
        <v>2</v>
      </c>
      <c r="AE21" s="39">
        <f t="shared" si="10"/>
        <v>1</v>
      </c>
      <c r="AF21" s="43">
        <f t="shared" si="11"/>
        <v>3</v>
      </c>
      <c r="AG21" s="8">
        <v>1</v>
      </c>
      <c r="AH21" s="61">
        <v>6</v>
      </c>
      <c r="AI21" s="8">
        <f t="shared" si="8"/>
        <v>6</v>
      </c>
      <c r="AJ21" s="65">
        <f t="shared" si="9"/>
        <v>2</v>
      </c>
    </row>
    <row r="22" spans="1:36" ht="14.5" x14ac:dyDescent="0.3">
      <c r="A22" s="11">
        <v>18</v>
      </c>
      <c r="B22" s="12" t="s">
        <v>47</v>
      </c>
      <c r="C22" s="20">
        <v>1.860460092679268</v>
      </c>
      <c r="D22" s="4">
        <v>3</v>
      </c>
      <c r="E22" s="21">
        <f t="shared" si="0"/>
        <v>3</v>
      </c>
      <c r="F22" s="20">
        <v>6.739504971137114</v>
      </c>
      <c r="G22" s="4">
        <v>3</v>
      </c>
      <c r="H22" s="5">
        <v>6.4549667898289833</v>
      </c>
      <c r="I22" s="4">
        <v>3</v>
      </c>
      <c r="J22" s="4">
        <f t="shared" si="1"/>
        <v>6</v>
      </c>
      <c r="K22" s="21">
        <v>3</v>
      </c>
      <c r="L22" s="20">
        <v>1.4104316531653165</v>
      </c>
      <c r="M22" s="6">
        <v>3</v>
      </c>
      <c r="N22" s="7">
        <v>160.30731</v>
      </c>
      <c r="O22" s="5">
        <v>2.4048501350135014</v>
      </c>
      <c r="P22" s="6">
        <v>4</v>
      </c>
      <c r="Q22" s="6">
        <f t="shared" si="2"/>
        <v>7</v>
      </c>
      <c r="R22" s="21">
        <v>4</v>
      </c>
      <c r="S22" s="20">
        <v>47.432281542754275</v>
      </c>
      <c r="T22" s="6">
        <v>3</v>
      </c>
      <c r="U22" s="5">
        <v>3.4653465346534653</v>
      </c>
      <c r="V22" s="6">
        <v>4</v>
      </c>
      <c r="W22" s="4">
        <f t="shared" si="3"/>
        <v>7</v>
      </c>
      <c r="X22" s="21">
        <v>4</v>
      </c>
      <c r="Y22" s="30">
        <f t="shared" si="4"/>
        <v>4</v>
      </c>
      <c r="Z22" s="33">
        <f t="shared" si="5"/>
        <v>4</v>
      </c>
      <c r="AA22" s="31">
        <v>3</v>
      </c>
      <c r="AB22" s="36">
        <f t="shared" si="6"/>
        <v>12</v>
      </c>
      <c r="AC22" s="33">
        <f t="shared" si="7"/>
        <v>4</v>
      </c>
      <c r="AD22" s="37">
        <v>2</v>
      </c>
      <c r="AE22" s="39">
        <f t="shared" si="10"/>
        <v>2</v>
      </c>
      <c r="AF22" s="44">
        <f t="shared" si="11"/>
        <v>4</v>
      </c>
      <c r="AG22" s="8">
        <v>1</v>
      </c>
      <c r="AH22" s="61">
        <v>6</v>
      </c>
      <c r="AI22" s="8">
        <f t="shared" si="8"/>
        <v>6</v>
      </c>
      <c r="AJ22" s="65">
        <f t="shared" si="9"/>
        <v>2</v>
      </c>
    </row>
    <row r="23" spans="1:36" ht="14.5" x14ac:dyDescent="0.3">
      <c r="A23" s="11">
        <v>19</v>
      </c>
      <c r="B23" s="12" t="s">
        <v>48</v>
      </c>
      <c r="C23" s="20">
        <v>1.4009166912211868</v>
      </c>
      <c r="D23" s="4">
        <v>3</v>
      </c>
      <c r="E23" s="21">
        <f t="shared" si="0"/>
        <v>3</v>
      </c>
      <c r="F23" s="20">
        <v>0</v>
      </c>
      <c r="G23" s="4">
        <v>1</v>
      </c>
      <c r="H23" s="5">
        <v>2.074704461418996</v>
      </c>
      <c r="I23" s="4">
        <v>3</v>
      </c>
      <c r="J23" s="4">
        <f t="shared" si="1"/>
        <v>4</v>
      </c>
      <c r="K23" s="21">
        <v>2</v>
      </c>
      <c r="L23" s="20">
        <v>0.34502687591956843</v>
      </c>
      <c r="M23" s="6">
        <v>1</v>
      </c>
      <c r="N23" s="7">
        <v>84.135220000000004</v>
      </c>
      <c r="O23" s="5">
        <v>0.68771636423083216</v>
      </c>
      <c r="P23" s="6">
        <v>2</v>
      </c>
      <c r="Q23" s="6">
        <f t="shared" si="2"/>
        <v>3</v>
      </c>
      <c r="R23" s="21">
        <v>2</v>
      </c>
      <c r="S23" s="20">
        <v>1.9719154814453077E-2</v>
      </c>
      <c r="T23" s="6">
        <v>4</v>
      </c>
      <c r="U23" s="5">
        <v>0.84191597188164136</v>
      </c>
      <c r="V23" s="6">
        <v>4</v>
      </c>
      <c r="W23" s="4">
        <f t="shared" si="3"/>
        <v>8</v>
      </c>
      <c r="X23" s="21">
        <v>4</v>
      </c>
      <c r="Y23" s="30">
        <f t="shared" si="4"/>
        <v>4</v>
      </c>
      <c r="Z23" s="33">
        <f t="shared" si="5"/>
        <v>4</v>
      </c>
      <c r="AA23" s="31">
        <v>4</v>
      </c>
      <c r="AB23" s="36">
        <f t="shared" si="6"/>
        <v>16</v>
      </c>
      <c r="AC23" s="33">
        <f t="shared" si="7"/>
        <v>4</v>
      </c>
      <c r="AD23" s="37">
        <v>1</v>
      </c>
      <c r="AE23" s="39">
        <f t="shared" si="10"/>
        <v>3</v>
      </c>
      <c r="AF23" s="44">
        <f t="shared" si="11"/>
        <v>4</v>
      </c>
      <c r="AG23" s="8">
        <v>1</v>
      </c>
      <c r="AH23" s="61">
        <v>7</v>
      </c>
      <c r="AI23" s="8">
        <f t="shared" si="8"/>
        <v>7</v>
      </c>
      <c r="AJ23" s="65">
        <f t="shared" si="9"/>
        <v>2</v>
      </c>
    </row>
    <row r="24" spans="1:36" ht="14.5" x14ac:dyDescent="0.3">
      <c r="A24" s="11">
        <v>20</v>
      </c>
      <c r="B24" s="12" t="s">
        <v>49</v>
      </c>
      <c r="C24" s="20">
        <v>2.0358519260020733</v>
      </c>
      <c r="D24" s="4">
        <v>4</v>
      </c>
      <c r="E24" s="21">
        <f t="shared" si="0"/>
        <v>4</v>
      </c>
      <c r="F24" s="20">
        <v>4.1069313973047681</v>
      </c>
      <c r="G24" s="4">
        <v>3</v>
      </c>
      <c r="H24" s="5">
        <v>4.0647754365065651</v>
      </c>
      <c r="I24" s="4">
        <v>3</v>
      </c>
      <c r="J24" s="4">
        <f t="shared" si="1"/>
        <v>6</v>
      </c>
      <c r="K24" s="21">
        <v>3</v>
      </c>
      <c r="L24" s="20">
        <v>0.50111169661368349</v>
      </c>
      <c r="M24" s="6">
        <v>1</v>
      </c>
      <c r="N24" s="7">
        <v>92.129460000000009</v>
      </c>
      <c r="O24" s="5">
        <v>1.591732204561161</v>
      </c>
      <c r="P24" s="6">
        <v>3</v>
      </c>
      <c r="Q24" s="6">
        <f t="shared" si="2"/>
        <v>4</v>
      </c>
      <c r="R24" s="21">
        <v>2</v>
      </c>
      <c r="S24" s="20">
        <v>39.995016385625426</v>
      </c>
      <c r="T24" s="6">
        <v>3</v>
      </c>
      <c r="U24" s="5">
        <v>23.496890117484451</v>
      </c>
      <c r="V24" s="6">
        <v>1</v>
      </c>
      <c r="W24" s="4">
        <f t="shared" si="3"/>
        <v>4</v>
      </c>
      <c r="X24" s="21">
        <v>2</v>
      </c>
      <c r="Y24" s="30">
        <f t="shared" si="4"/>
        <v>2</v>
      </c>
      <c r="Z24" s="33">
        <f t="shared" si="5"/>
        <v>2</v>
      </c>
      <c r="AA24" s="31">
        <v>3</v>
      </c>
      <c r="AB24" s="36">
        <f t="shared" si="6"/>
        <v>6</v>
      </c>
      <c r="AC24" s="33">
        <f t="shared" si="7"/>
        <v>3</v>
      </c>
      <c r="AD24" s="37">
        <v>1</v>
      </c>
      <c r="AE24" s="39">
        <f t="shared" si="10"/>
        <v>2</v>
      </c>
      <c r="AF24" s="44">
        <f t="shared" si="11"/>
        <v>4</v>
      </c>
      <c r="AG24" s="8">
        <v>1</v>
      </c>
      <c r="AH24" s="61">
        <v>6</v>
      </c>
      <c r="AI24" s="8">
        <f t="shared" si="8"/>
        <v>6</v>
      </c>
      <c r="AJ24" s="65">
        <f t="shared" si="9"/>
        <v>2</v>
      </c>
    </row>
    <row r="25" spans="1:36" ht="14.5" x14ac:dyDescent="0.3">
      <c r="A25" s="11">
        <v>22</v>
      </c>
      <c r="B25" s="12" t="s">
        <v>51</v>
      </c>
      <c r="C25" s="20">
        <v>6.582670390677035</v>
      </c>
      <c r="D25" s="4">
        <v>4</v>
      </c>
      <c r="E25" s="21">
        <f t="shared" si="0"/>
        <v>4</v>
      </c>
      <c r="F25" s="20">
        <v>15.705926808966147</v>
      </c>
      <c r="G25" s="4">
        <v>4</v>
      </c>
      <c r="H25" s="5">
        <v>15.661881034034767</v>
      </c>
      <c r="I25" s="4">
        <v>4</v>
      </c>
      <c r="J25" s="4">
        <f t="shared" si="1"/>
        <v>8</v>
      </c>
      <c r="K25" s="21">
        <v>4</v>
      </c>
      <c r="L25" s="20">
        <v>1.1211164318389752</v>
      </c>
      <c r="M25" s="6">
        <v>3</v>
      </c>
      <c r="N25" s="7">
        <v>213.83833999999999</v>
      </c>
      <c r="O25" s="5">
        <v>1.9564349496797804</v>
      </c>
      <c r="P25" s="6">
        <v>3</v>
      </c>
      <c r="Q25" s="6">
        <f t="shared" si="2"/>
        <v>6</v>
      </c>
      <c r="R25" s="21">
        <v>3</v>
      </c>
      <c r="S25" s="20">
        <v>29.013784107959737</v>
      </c>
      <c r="T25" s="6">
        <v>4</v>
      </c>
      <c r="U25" s="5">
        <v>10.228728270814273</v>
      </c>
      <c r="V25" s="6">
        <v>2</v>
      </c>
      <c r="W25" s="4">
        <f t="shared" si="3"/>
        <v>6</v>
      </c>
      <c r="X25" s="21">
        <v>3</v>
      </c>
      <c r="Y25" s="30">
        <f t="shared" si="4"/>
        <v>3</v>
      </c>
      <c r="Z25" s="33">
        <f t="shared" si="5"/>
        <v>3</v>
      </c>
      <c r="AA25" s="31">
        <v>3</v>
      </c>
      <c r="AB25" s="36">
        <f t="shared" si="6"/>
        <v>9</v>
      </c>
      <c r="AC25" s="33">
        <f t="shared" si="7"/>
        <v>3</v>
      </c>
      <c r="AD25" s="37">
        <v>2</v>
      </c>
      <c r="AE25" s="39">
        <f t="shared" si="10"/>
        <v>1</v>
      </c>
      <c r="AF25" s="43">
        <f t="shared" si="11"/>
        <v>3</v>
      </c>
      <c r="AG25" s="8">
        <v>1</v>
      </c>
      <c r="AH25" s="61">
        <v>7</v>
      </c>
      <c r="AI25" s="8">
        <f t="shared" si="8"/>
        <v>7</v>
      </c>
      <c r="AJ25" s="65">
        <f t="shared" si="9"/>
        <v>2</v>
      </c>
    </row>
    <row r="26" spans="1:36" ht="14.5" x14ac:dyDescent="0.3">
      <c r="A26" s="11">
        <v>23</v>
      </c>
      <c r="B26" s="12" t="s">
        <v>52</v>
      </c>
      <c r="C26" s="20">
        <v>6.068413989759037</v>
      </c>
      <c r="D26" s="4">
        <v>4</v>
      </c>
      <c r="E26" s="21">
        <f t="shared" si="0"/>
        <v>4</v>
      </c>
      <c r="F26" s="20">
        <v>11.288334197215276</v>
      </c>
      <c r="G26" s="4">
        <v>4</v>
      </c>
      <c r="H26" s="5">
        <v>10.450840104716981</v>
      </c>
      <c r="I26" s="4">
        <v>4</v>
      </c>
      <c r="J26" s="4">
        <f t="shared" si="1"/>
        <v>8</v>
      </c>
      <c r="K26" s="21">
        <v>4</v>
      </c>
      <c r="L26" s="20">
        <v>2.0595700841100251</v>
      </c>
      <c r="M26" s="6">
        <v>4</v>
      </c>
      <c r="N26" s="7">
        <v>186.17951000000002</v>
      </c>
      <c r="O26" s="5">
        <v>2.1161571948170042</v>
      </c>
      <c r="P26" s="6">
        <v>4</v>
      </c>
      <c r="Q26" s="6">
        <f t="shared" si="2"/>
        <v>8</v>
      </c>
      <c r="R26" s="21">
        <v>4</v>
      </c>
      <c r="S26" s="20">
        <v>27.269235868151853</v>
      </c>
      <c r="T26" s="6">
        <v>4</v>
      </c>
      <c r="U26" s="5">
        <v>15.003409865878609</v>
      </c>
      <c r="V26" s="6">
        <v>2</v>
      </c>
      <c r="W26" s="4">
        <f t="shared" si="3"/>
        <v>6</v>
      </c>
      <c r="X26" s="21">
        <v>3</v>
      </c>
      <c r="Y26" s="30">
        <f t="shared" si="4"/>
        <v>3</v>
      </c>
      <c r="Z26" s="33">
        <f t="shared" si="5"/>
        <v>3</v>
      </c>
      <c r="AA26" s="31">
        <v>3</v>
      </c>
      <c r="AB26" s="36">
        <f t="shared" si="6"/>
        <v>9</v>
      </c>
      <c r="AC26" s="33">
        <f t="shared" si="7"/>
        <v>3</v>
      </c>
      <c r="AD26" s="37">
        <v>2</v>
      </c>
      <c r="AE26" s="39">
        <f t="shared" si="10"/>
        <v>1</v>
      </c>
      <c r="AF26" s="43">
        <f t="shared" si="11"/>
        <v>3</v>
      </c>
      <c r="AG26" s="8">
        <v>1</v>
      </c>
      <c r="AH26" s="61">
        <v>7</v>
      </c>
      <c r="AI26" s="8">
        <f t="shared" si="8"/>
        <v>7</v>
      </c>
      <c r="AJ26" s="65">
        <f t="shared" si="9"/>
        <v>2</v>
      </c>
    </row>
    <row r="27" spans="1:36" ht="15" thickBot="1" x14ac:dyDescent="0.35">
      <c r="A27" s="14">
        <v>24</v>
      </c>
      <c r="B27" s="15" t="s">
        <v>53</v>
      </c>
      <c r="C27" s="22">
        <v>4.6847030248720927</v>
      </c>
      <c r="D27" s="23">
        <v>4</v>
      </c>
      <c r="E27" s="24">
        <f t="shared" si="0"/>
        <v>4</v>
      </c>
      <c r="F27" s="22">
        <v>8.3373429197674417E-2</v>
      </c>
      <c r="G27" s="23">
        <v>1</v>
      </c>
      <c r="H27" s="25">
        <v>0.25936251634534879</v>
      </c>
      <c r="I27" s="23">
        <v>1</v>
      </c>
      <c r="J27" s="23">
        <f t="shared" si="1"/>
        <v>2</v>
      </c>
      <c r="K27" s="24">
        <v>1</v>
      </c>
      <c r="L27" s="22">
        <v>2.0033164999999999</v>
      </c>
      <c r="M27" s="26">
        <v>4</v>
      </c>
      <c r="N27" s="27">
        <v>151.51595</v>
      </c>
      <c r="O27" s="25">
        <v>1.7618133720930234</v>
      </c>
      <c r="P27" s="26">
        <v>3</v>
      </c>
      <c r="Q27" s="26">
        <f t="shared" si="2"/>
        <v>7</v>
      </c>
      <c r="R27" s="24">
        <v>4</v>
      </c>
      <c r="S27" s="22">
        <v>10.833479488604652</v>
      </c>
      <c r="T27" s="26">
        <v>4</v>
      </c>
      <c r="U27" s="25">
        <v>1.7441860465116279</v>
      </c>
      <c r="V27" s="26">
        <v>4</v>
      </c>
      <c r="W27" s="23">
        <f t="shared" si="3"/>
        <v>8</v>
      </c>
      <c r="X27" s="24">
        <v>4</v>
      </c>
      <c r="Y27" s="30">
        <f t="shared" si="4"/>
        <v>4</v>
      </c>
      <c r="Z27" s="34">
        <f t="shared" si="5"/>
        <v>4</v>
      </c>
      <c r="AA27" s="31">
        <v>4</v>
      </c>
      <c r="AB27" s="36">
        <f t="shared" si="6"/>
        <v>16</v>
      </c>
      <c r="AC27" s="34">
        <f t="shared" si="7"/>
        <v>4</v>
      </c>
      <c r="AD27" s="38">
        <v>3</v>
      </c>
      <c r="AE27" s="39">
        <f t="shared" si="10"/>
        <v>1</v>
      </c>
      <c r="AF27" s="57">
        <f t="shared" si="11"/>
        <v>3</v>
      </c>
      <c r="AG27" s="8">
        <v>1</v>
      </c>
      <c r="AH27" s="61">
        <v>7</v>
      </c>
      <c r="AI27" s="8">
        <f t="shared" si="8"/>
        <v>7</v>
      </c>
      <c r="AJ27" s="65">
        <f t="shared" si="9"/>
        <v>2</v>
      </c>
    </row>
  </sheetData>
  <sortState xmlns:xlrd2="http://schemas.microsoft.com/office/spreadsheetml/2017/richdata2" ref="A2:AJ27">
    <sortCondition ref="AJ27"/>
  </sortState>
  <phoneticPr fontId="4" type="noConversion"/>
  <pageMargins left="0.7" right="0.7" top="0.75" bottom="0.75" header="0.3" footer="0.3"/>
  <pageSetup paperSize="9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cecbd3a-56ed-480e-b254-4fe3d8d2e0d0" xsi:nil="true"/>
    <lcf76f155ced4ddcb4097134ff3c332f xmlns="221a2c11-8ef1-4d41-a3ac-fc306372ca64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81E5FB60A47449B728A9D59202553E" ma:contentTypeVersion="13" ma:contentTypeDescription="Create a new document." ma:contentTypeScope="" ma:versionID="605357ec7d0c42c67f8fdd9c41bffa46">
  <xsd:schema xmlns:xsd="http://www.w3.org/2001/XMLSchema" xmlns:xs="http://www.w3.org/2001/XMLSchema" xmlns:p="http://schemas.microsoft.com/office/2006/metadata/properties" xmlns:ns2="221a2c11-8ef1-4d41-a3ac-fc306372ca64" xmlns:ns3="5cecbd3a-56ed-480e-b254-4fe3d8d2e0d0" targetNamespace="http://schemas.microsoft.com/office/2006/metadata/properties" ma:root="true" ma:fieldsID="23c689e7d2afc830638bf90d061b60bc" ns2:_="" ns3:_="">
    <xsd:import namespace="221a2c11-8ef1-4d41-a3ac-fc306372ca64"/>
    <xsd:import namespace="5cecbd3a-56ed-480e-b254-4fe3d8d2e0d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1a2c11-8ef1-4d41-a3ac-fc306372ca6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23060d91-620c-45e0-85bf-77e6cacf1a8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ecbd3a-56ed-480e-b254-4fe3d8d2e0d0" elementFormDefault="qualified">
    <xsd:import namespace="http://schemas.microsoft.com/office/2006/documentManagement/types"/>
    <xsd:import namespace="http://schemas.microsoft.com/office/infopath/2007/PartnerControls"/>
    <xsd:element name="TaxCatchAll" ma:index="16" nillable="true" ma:displayName="Taxonomy Catch All Column" ma:hidden="true" ma:list="{1829a585-0358-4596-9d26-6ec376afd7be}" ma:internalName="TaxCatchAll" ma:showField="CatchAllData" ma:web="5cecbd3a-56ed-480e-b254-4fe3d8d2e0d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82D84F6-0DB8-4CE3-8F33-4DF0A6B47130}">
  <ds:schemaRefs>
    <ds:schemaRef ds:uri="http://www.w3.org/XML/1998/namespace"/>
    <ds:schemaRef ds:uri="http://purl.org/dc/dcmitype/"/>
    <ds:schemaRef ds:uri="http://schemas.microsoft.com/office/2006/metadata/properties"/>
    <ds:schemaRef ds:uri="http://schemas.microsoft.com/office/2006/documentManagement/types"/>
    <ds:schemaRef ds:uri="http://purl.org/dc/elements/1.1/"/>
    <ds:schemaRef ds:uri="221a2c11-8ef1-4d41-a3ac-fc306372ca64"/>
    <ds:schemaRef ds:uri="http://schemas.openxmlformats.org/package/2006/metadata/core-properties"/>
    <ds:schemaRef ds:uri="http://schemas.microsoft.com/office/infopath/2007/PartnerControls"/>
    <ds:schemaRef ds:uri="5cecbd3a-56ed-480e-b254-4fe3d8d2e0d0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63C099C1-04F3-4554-B295-016C7E6AB34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D23A5C4-11EA-4FDD-ADCD-4D717582D1F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POWODZIE</vt:lpstr>
      <vt:lpstr>PODTOPIENIA</vt:lpstr>
      <vt:lpstr>DESZCZE NAWALNE</vt:lpstr>
      <vt:lpstr>SUSZE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Katarzyna Chrobak</cp:lastModifiedBy>
  <cp:revision/>
  <dcterms:created xsi:type="dcterms:W3CDTF">2022-06-17T11:50:53Z</dcterms:created>
  <dcterms:modified xsi:type="dcterms:W3CDTF">2023-02-02T15:30:59Z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0x010100F581E5FB60A47449B728A9D59202553E</vt:lpwstr>
  </property>
  <property fmtid="{D5CDD505-2E9C-101B-9397-08002B2CF9AE}" pid="3" name="MediaServiceImageTags">
    <vt:lpwstr/>
  </property>
</Properties>
</file>