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overt.sharepoint.com/sites/MPAAglomeracjaJeleniogrska/Shared Documents/General/PRODUKTY/ETAP I/III ODDANIE/MACIERZE_DO_DALSZEJ_PRACY/"/>
    </mc:Choice>
  </mc:AlternateContent>
  <xr:revisionPtr revIDLastSave="293" documentId="13_ncr:1_{71E5C7F9-7729-4FC1-ABE6-E3B4720D3D2D}" xr6:coauthVersionLast="47" xr6:coauthVersionMax="47" xr10:uidLastSave="{12DB2F57-C26D-4365-883B-98EBB453E7DC}"/>
  <bookViews>
    <workbookView xWindow="53880" yWindow="420" windowWidth="25440" windowHeight="15390" activeTab="4" xr2:uid="{3F06503C-05D9-41BB-AF9E-11465CEAC2E5}"/>
  </bookViews>
  <sheets>
    <sheet name="BURZE I SILNE WIATRY" sheetId="4" r:id="rId1"/>
    <sheet name="FALE UPAŁÓW" sheetId="1" r:id="rId2"/>
    <sheet name="DESZCZE NAWALNE" sheetId="5" r:id="rId3"/>
    <sheet name="PODTOPIENIA" sheetId="3" r:id="rId4"/>
    <sheet name="POWODZIE" sheetId="2" r:id="rId5"/>
    <sheet name="OSUWISKA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2" l="1"/>
  <c r="U16" i="2" s="1"/>
  <c r="Q16" i="2"/>
  <c r="Q17" i="2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R3" i="3"/>
  <c r="S3" i="3" s="1"/>
  <c r="R4" i="3"/>
  <c r="S4" i="3" s="1"/>
  <c r="R5" i="3"/>
  <c r="S5" i="3" s="1"/>
  <c r="R6" i="3"/>
  <c r="S6" i="3" s="1"/>
  <c r="R7" i="3"/>
  <c r="S7" i="3" s="1"/>
  <c r="R8" i="3"/>
  <c r="S8" i="3"/>
  <c r="R9" i="3"/>
  <c r="S9" i="3" s="1"/>
  <c r="R10" i="3"/>
  <c r="S10" i="3" s="1"/>
  <c r="R11" i="3"/>
  <c r="S11" i="3" s="1"/>
  <c r="R12" i="3"/>
  <c r="S12" i="3" s="1"/>
  <c r="R13" i="3"/>
  <c r="S13" i="3" s="1"/>
  <c r="R14" i="3"/>
  <c r="S14" i="3" s="1"/>
  <c r="R15" i="3"/>
  <c r="S15" i="3" s="1"/>
  <c r="R16" i="3"/>
  <c r="S16" i="3" s="1"/>
  <c r="R17" i="3"/>
  <c r="S17" i="3" s="1"/>
  <c r="R18" i="3"/>
  <c r="S18" i="3" s="1"/>
  <c r="R19" i="3"/>
  <c r="S19" i="3" s="1"/>
  <c r="R20" i="3"/>
  <c r="S20" i="3"/>
  <c r="R21" i="3"/>
  <c r="S21" i="3" s="1"/>
  <c r="R22" i="3"/>
  <c r="S22" i="3" s="1"/>
  <c r="R23" i="3"/>
  <c r="S23" i="3" s="1"/>
  <c r="R24" i="3"/>
  <c r="S24" i="3" s="1"/>
  <c r="R25" i="3"/>
  <c r="S25" i="3" s="1"/>
  <c r="R26" i="3"/>
  <c r="S26" i="3" s="1"/>
  <c r="R27" i="3"/>
  <c r="S27" i="3" s="1"/>
  <c r="X3" i="2"/>
  <c r="Y3" i="2"/>
  <c r="X4" i="2"/>
  <c r="Y4" i="2"/>
  <c r="X5" i="2"/>
  <c r="Y5" i="2"/>
  <c r="X6" i="2"/>
  <c r="Y6" i="2"/>
  <c r="X7" i="2"/>
  <c r="Y7" i="2"/>
  <c r="X8" i="2"/>
  <c r="Y8" i="2"/>
  <c r="X9" i="2"/>
  <c r="Y9" i="2"/>
  <c r="X10" i="2"/>
  <c r="Y10" i="2"/>
  <c r="X11" i="2"/>
  <c r="Y11" i="2"/>
  <c r="X12" i="2"/>
  <c r="Y12" i="2"/>
  <c r="X13" i="2"/>
  <c r="Y13" i="2"/>
  <c r="X14" i="2"/>
  <c r="Y14" i="2"/>
  <c r="X15" i="2"/>
  <c r="Y15" i="2"/>
  <c r="X16" i="2"/>
  <c r="Y16" i="2" s="1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R3" i="6"/>
  <c r="S3" i="6"/>
  <c r="R4" i="6"/>
  <c r="S4" i="6" s="1"/>
  <c r="R5" i="6"/>
  <c r="S5" i="6"/>
  <c r="R6" i="6"/>
  <c r="S6" i="6" s="1"/>
  <c r="R7" i="6"/>
  <c r="S7" i="6"/>
  <c r="R8" i="6"/>
  <c r="S8" i="6" s="1"/>
  <c r="R9" i="6"/>
  <c r="S9" i="6"/>
  <c r="R10" i="6"/>
  <c r="S10" i="6" s="1"/>
  <c r="R11" i="6"/>
  <c r="S11" i="6"/>
  <c r="R12" i="6"/>
  <c r="S12" i="6" s="1"/>
  <c r="R13" i="6"/>
  <c r="S13" i="6"/>
  <c r="R14" i="6"/>
  <c r="S14" i="6" s="1"/>
  <c r="R15" i="6"/>
  <c r="S15" i="6"/>
  <c r="R16" i="6"/>
  <c r="S16" i="6" s="1"/>
  <c r="R17" i="6"/>
  <c r="S17" i="6"/>
  <c r="R18" i="6"/>
  <c r="S18" i="6" s="1"/>
  <c r="R19" i="6"/>
  <c r="S19" i="6"/>
  <c r="R20" i="6"/>
  <c r="S20" i="6" s="1"/>
  <c r="R21" i="6"/>
  <c r="S21" i="6"/>
  <c r="R22" i="6"/>
  <c r="S22" i="6" s="1"/>
  <c r="R23" i="6"/>
  <c r="S23" i="6"/>
  <c r="R24" i="6"/>
  <c r="S24" i="6" s="1"/>
  <c r="R25" i="6"/>
  <c r="S25" i="6"/>
  <c r="R26" i="6"/>
  <c r="S26" i="6" s="1"/>
  <c r="R27" i="6"/>
  <c r="S27" i="6"/>
  <c r="R2" i="6"/>
  <c r="S2" i="6" s="1"/>
  <c r="X2" i="2"/>
  <c r="Y2" i="2" s="1"/>
  <c r="R2" i="3"/>
  <c r="S2" i="3" s="1"/>
  <c r="T2" i="5"/>
  <c r="U2" i="5" s="1"/>
  <c r="T2" i="1"/>
  <c r="U2" i="1" s="1"/>
  <c r="T2" i="4"/>
  <c r="U2" i="4" s="1"/>
  <c r="M27" i="6"/>
  <c r="F27" i="6"/>
  <c r="D27" i="6"/>
  <c r="G27" i="6" s="1"/>
  <c r="M26" i="6"/>
  <c r="F26" i="6"/>
  <c r="D26" i="6"/>
  <c r="G26" i="6" s="1"/>
  <c r="M25" i="6"/>
  <c r="F25" i="6"/>
  <c r="D25" i="6"/>
  <c r="G25" i="6" s="1"/>
  <c r="M24" i="6"/>
  <c r="F24" i="6"/>
  <c r="D24" i="6"/>
  <c r="M23" i="6"/>
  <c r="F23" i="6"/>
  <c r="D23" i="6"/>
  <c r="G23" i="6" s="1"/>
  <c r="M22" i="6"/>
  <c r="F22" i="6"/>
  <c r="D22" i="6"/>
  <c r="G22" i="6" s="1"/>
  <c r="M21" i="6"/>
  <c r="F21" i="6"/>
  <c r="D21" i="6"/>
  <c r="G21" i="6" s="1"/>
  <c r="M20" i="6"/>
  <c r="F20" i="6"/>
  <c r="D20" i="6"/>
  <c r="M19" i="6"/>
  <c r="F19" i="6"/>
  <c r="D19" i="6"/>
  <c r="G19" i="6" s="1"/>
  <c r="M18" i="6"/>
  <c r="F18" i="6"/>
  <c r="D18" i="6"/>
  <c r="G18" i="6" s="1"/>
  <c r="M17" i="6"/>
  <c r="F17" i="6"/>
  <c r="D17" i="6"/>
  <c r="G17" i="6" s="1"/>
  <c r="M16" i="6"/>
  <c r="F16" i="6"/>
  <c r="D16" i="6"/>
  <c r="M15" i="6"/>
  <c r="F15" i="6"/>
  <c r="D15" i="6"/>
  <c r="G15" i="6" s="1"/>
  <c r="M14" i="6"/>
  <c r="F14" i="6"/>
  <c r="D14" i="6"/>
  <c r="G14" i="6" s="1"/>
  <c r="M13" i="6"/>
  <c r="F13" i="6"/>
  <c r="D13" i="6"/>
  <c r="G13" i="6" s="1"/>
  <c r="M12" i="6"/>
  <c r="F12" i="6"/>
  <c r="D12" i="6"/>
  <c r="M11" i="6"/>
  <c r="F11" i="6"/>
  <c r="D11" i="6"/>
  <c r="G11" i="6" s="1"/>
  <c r="M10" i="6"/>
  <c r="F10" i="6"/>
  <c r="D10" i="6"/>
  <c r="G10" i="6" s="1"/>
  <c r="M9" i="6"/>
  <c r="F9" i="6"/>
  <c r="D9" i="6"/>
  <c r="G9" i="6" s="1"/>
  <c r="M8" i="6"/>
  <c r="F8" i="6"/>
  <c r="D8" i="6"/>
  <c r="M7" i="6"/>
  <c r="F7" i="6"/>
  <c r="D7" i="6"/>
  <c r="G7" i="6" s="1"/>
  <c r="F6" i="6"/>
  <c r="D6" i="6"/>
  <c r="G6" i="6" s="1"/>
  <c r="M5" i="6"/>
  <c r="F5" i="6"/>
  <c r="D5" i="6"/>
  <c r="M4" i="6"/>
  <c r="F4" i="6"/>
  <c r="D4" i="6"/>
  <c r="G4" i="6" s="1"/>
  <c r="M3" i="6"/>
  <c r="F3" i="6"/>
  <c r="D3" i="6"/>
  <c r="G3" i="6" s="1"/>
  <c r="M2" i="6"/>
  <c r="F2" i="6"/>
  <c r="D2" i="6"/>
  <c r="G2" i="6" s="1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5" i="4"/>
  <c r="O4" i="4"/>
  <c r="O3" i="4"/>
  <c r="O2" i="4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5" i="1"/>
  <c r="O4" i="1"/>
  <c r="O3" i="1"/>
  <c r="O2" i="1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5" i="5"/>
  <c r="O4" i="5"/>
  <c r="O3" i="5"/>
  <c r="O2" i="5"/>
  <c r="M27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8" i="3"/>
  <c r="M7" i="3"/>
  <c r="M5" i="3"/>
  <c r="M4" i="3"/>
  <c r="M2" i="3"/>
  <c r="S5" i="2"/>
  <c r="S3" i="2"/>
  <c r="S11" i="2"/>
  <c r="S10" i="2"/>
  <c r="S22" i="2"/>
  <c r="S9" i="2"/>
  <c r="S8" i="2"/>
  <c r="S15" i="2"/>
  <c r="S26" i="2"/>
  <c r="S14" i="2"/>
  <c r="S7" i="2"/>
  <c r="S21" i="2"/>
  <c r="S20" i="2"/>
  <c r="S19" i="2"/>
  <c r="S27" i="2"/>
  <c r="S13" i="2"/>
  <c r="S12" i="2"/>
  <c r="S17" i="2"/>
  <c r="S25" i="2"/>
  <c r="S4" i="2"/>
  <c r="S18" i="2"/>
  <c r="S2" i="2"/>
  <c r="S24" i="2"/>
  <c r="S23" i="2"/>
  <c r="F16" i="2"/>
  <c r="F26" i="2"/>
  <c r="F4" i="2"/>
  <c r="F5" i="2"/>
  <c r="F9" i="2"/>
  <c r="F14" i="2"/>
  <c r="F21" i="2"/>
  <c r="F11" i="2"/>
  <c r="F13" i="2"/>
  <c r="F6" i="2"/>
  <c r="F8" i="2"/>
  <c r="F15" i="2"/>
  <c r="F25" i="2"/>
  <c r="F2" i="2"/>
  <c r="F10" i="2"/>
  <c r="F20" i="2"/>
  <c r="F22" i="2"/>
  <c r="F7" i="2"/>
  <c r="F19" i="2"/>
  <c r="F27" i="2"/>
  <c r="F12" i="2"/>
  <c r="F17" i="2"/>
  <c r="F23" i="2"/>
  <c r="F24" i="2"/>
  <c r="F18" i="2"/>
  <c r="F3" i="2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" i="5"/>
  <c r="F14" i="1"/>
  <c r="F21" i="1"/>
  <c r="F26" i="1"/>
  <c r="F4" i="1"/>
  <c r="F9" i="1"/>
  <c r="F16" i="1"/>
  <c r="F27" i="1"/>
  <c r="F5" i="1"/>
  <c r="F11" i="1"/>
  <c r="F13" i="1"/>
  <c r="F25" i="1"/>
  <c r="F2" i="1"/>
  <c r="F6" i="1"/>
  <c r="F7" i="1"/>
  <c r="F8" i="1"/>
  <c r="F15" i="1"/>
  <c r="F19" i="1"/>
  <c r="F20" i="1"/>
  <c r="F22" i="1"/>
  <c r="F23" i="1"/>
  <c r="F24" i="1"/>
  <c r="F10" i="1"/>
  <c r="F12" i="1"/>
  <c r="F17" i="1"/>
  <c r="F18" i="1"/>
  <c r="F3" i="1"/>
  <c r="G5" i="6" l="1"/>
  <c r="H5" i="6" s="1"/>
  <c r="J5" i="6" s="1"/>
  <c r="K5" i="6" s="1"/>
  <c r="N5" i="6" s="1"/>
  <c r="O5" i="6" s="1"/>
  <c r="G8" i="6"/>
  <c r="G12" i="6"/>
  <c r="H12" i="6" s="1"/>
  <c r="J12" i="6" s="1"/>
  <c r="K12" i="6" s="1"/>
  <c r="N12" i="6" s="1"/>
  <c r="O12" i="6" s="1"/>
  <c r="G16" i="6"/>
  <c r="H16" i="6" s="1"/>
  <c r="J16" i="6" s="1"/>
  <c r="K16" i="6" s="1"/>
  <c r="N16" i="6" s="1"/>
  <c r="O16" i="6" s="1"/>
  <c r="G20" i="6"/>
  <c r="H20" i="6" s="1"/>
  <c r="J20" i="6" s="1"/>
  <c r="K20" i="6" s="1"/>
  <c r="N20" i="6" s="1"/>
  <c r="O20" i="6" s="1"/>
  <c r="G24" i="6"/>
  <c r="H3" i="6"/>
  <c r="J3" i="6" s="1"/>
  <c r="K3" i="6" s="1"/>
  <c r="N3" i="6" s="1"/>
  <c r="O3" i="6" s="1"/>
  <c r="H9" i="6"/>
  <c r="J9" i="6" s="1"/>
  <c r="K9" i="6" s="1"/>
  <c r="H14" i="6"/>
  <c r="J14" i="6" s="1"/>
  <c r="K14" i="6" s="1"/>
  <c r="N14" i="6" s="1"/>
  <c r="O14" i="6" s="1"/>
  <c r="H19" i="6"/>
  <c r="J19" i="6" s="1"/>
  <c r="K19" i="6" s="1"/>
  <c r="N19" i="6" s="1"/>
  <c r="O19" i="6" s="1"/>
  <c r="H22" i="6"/>
  <c r="J22" i="6" s="1"/>
  <c r="K22" i="6" s="1"/>
  <c r="N22" i="6" s="1"/>
  <c r="O22" i="6" s="1"/>
  <c r="H26" i="6"/>
  <c r="J26" i="6" s="1"/>
  <c r="K26" i="6" s="1"/>
  <c r="N26" i="6" s="1"/>
  <c r="O26" i="6" s="1"/>
  <c r="H2" i="6"/>
  <c r="J2" i="6" s="1"/>
  <c r="K2" i="6" s="1"/>
  <c r="N2" i="6" s="1"/>
  <c r="H10" i="6"/>
  <c r="J10" i="6" s="1"/>
  <c r="K10" i="6" s="1"/>
  <c r="N10" i="6" s="1"/>
  <c r="O10" i="6" s="1"/>
  <c r="H17" i="6"/>
  <c r="J17" i="6" s="1"/>
  <c r="K17" i="6" s="1"/>
  <c r="N17" i="6" s="1"/>
  <c r="O17" i="6" s="1"/>
  <c r="H18" i="6"/>
  <c r="J18" i="6" s="1"/>
  <c r="K18" i="6" s="1"/>
  <c r="N18" i="6" s="1"/>
  <c r="O18" i="6" s="1"/>
  <c r="H21" i="6"/>
  <c r="J21" i="6" s="1"/>
  <c r="K21" i="6" s="1"/>
  <c r="N21" i="6" s="1"/>
  <c r="O21" i="6" s="1"/>
  <c r="H25" i="6"/>
  <c r="J25" i="6" s="1"/>
  <c r="K25" i="6" s="1"/>
  <c r="N25" i="6" s="1"/>
  <c r="O25" i="6" s="1"/>
  <c r="H7" i="6"/>
  <c r="J7" i="6" s="1"/>
  <c r="K7" i="6" s="1"/>
  <c r="N7" i="6" s="1"/>
  <c r="O7" i="6" s="1"/>
  <c r="N9" i="6"/>
  <c r="O9" i="6" s="1"/>
  <c r="H11" i="6"/>
  <c r="J11" i="6" s="1"/>
  <c r="K11" i="6" s="1"/>
  <c r="N11" i="6" s="1"/>
  <c r="O11" i="6" s="1"/>
  <c r="H27" i="6"/>
  <c r="J27" i="6" s="1"/>
  <c r="K27" i="6" s="1"/>
  <c r="N27" i="6" s="1"/>
  <c r="O27" i="6" s="1"/>
  <c r="H23" i="6"/>
  <c r="J23" i="6" s="1"/>
  <c r="K23" i="6" s="1"/>
  <c r="N23" i="6" s="1"/>
  <c r="O23" i="6" s="1"/>
  <c r="H4" i="6"/>
  <c r="J4" i="6" s="1"/>
  <c r="K4" i="6" s="1"/>
  <c r="N4" i="6" s="1"/>
  <c r="O4" i="6" s="1"/>
  <c r="H6" i="6"/>
  <c r="J6" i="6" s="1"/>
  <c r="K6" i="6" s="1"/>
  <c r="O6" i="6" s="1"/>
  <c r="H8" i="6"/>
  <c r="J8" i="6" s="1"/>
  <c r="K8" i="6" s="1"/>
  <c r="N8" i="6" s="1"/>
  <c r="O8" i="6" s="1"/>
  <c r="H13" i="6"/>
  <c r="J13" i="6" s="1"/>
  <c r="K13" i="6" s="1"/>
  <c r="N13" i="6" s="1"/>
  <c r="O13" i="6" s="1"/>
  <c r="H15" i="6"/>
  <c r="J15" i="6" s="1"/>
  <c r="K15" i="6" s="1"/>
  <c r="N15" i="6" s="1"/>
  <c r="O15" i="6" s="1"/>
  <c r="H24" i="6"/>
  <c r="J24" i="6" s="1"/>
  <c r="K24" i="6" s="1"/>
  <c r="N24" i="6" s="1"/>
  <c r="O24" i="6" s="1"/>
  <c r="O2" i="6"/>
  <c r="H23" i="5"/>
  <c r="D23" i="5"/>
  <c r="H2" i="5"/>
  <c r="D2" i="5"/>
  <c r="I2" i="5" s="1"/>
  <c r="H9" i="5"/>
  <c r="D9" i="5"/>
  <c r="H4" i="5"/>
  <c r="D4" i="5"/>
  <c r="I4" i="5" s="1"/>
  <c r="H8" i="5"/>
  <c r="D8" i="5"/>
  <c r="H24" i="5"/>
  <c r="D24" i="5"/>
  <c r="I24" i="5" s="1"/>
  <c r="H18" i="5"/>
  <c r="D18" i="5"/>
  <c r="H17" i="5"/>
  <c r="D17" i="5"/>
  <c r="I17" i="5" s="1"/>
  <c r="H6" i="5"/>
  <c r="D6" i="5"/>
  <c r="H7" i="5"/>
  <c r="D7" i="5"/>
  <c r="H19" i="5"/>
  <c r="D19" i="5"/>
  <c r="H15" i="5"/>
  <c r="D15" i="5"/>
  <c r="I15" i="5" s="1"/>
  <c r="H12" i="5"/>
  <c r="D12" i="5"/>
  <c r="H13" i="5"/>
  <c r="D13" i="5"/>
  <c r="I13" i="5" s="1"/>
  <c r="H26" i="5"/>
  <c r="D26" i="5"/>
  <c r="H10" i="5"/>
  <c r="D10" i="5"/>
  <c r="I10" i="5" s="1"/>
  <c r="H20" i="5"/>
  <c r="D20" i="5"/>
  <c r="H16" i="5"/>
  <c r="D16" i="5"/>
  <c r="I16" i="5" s="1"/>
  <c r="H22" i="5"/>
  <c r="D22" i="5"/>
  <c r="H14" i="5"/>
  <c r="D14" i="5"/>
  <c r="I14" i="5" s="1"/>
  <c r="H11" i="5"/>
  <c r="D11" i="5"/>
  <c r="H5" i="5"/>
  <c r="D5" i="5"/>
  <c r="I5" i="5" s="1"/>
  <c r="H25" i="5"/>
  <c r="D25" i="5"/>
  <c r="H27" i="5"/>
  <c r="D27" i="5"/>
  <c r="I27" i="5" s="1"/>
  <c r="H21" i="5"/>
  <c r="D21" i="5"/>
  <c r="H3" i="5"/>
  <c r="D3" i="5"/>
  <c r="I3" i="5" s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" i="4"/>
  <c r="F27" i="4"/>
  <c r="D27" i="4"/>
  <c r="F26" i="4"/>
  <c r="D26" i="4"/>
  <c r="F25" i="4"/>
  <c r="D25" i="4"/>
  <c r="I25" i="4" s="1"/>
  <c r="F24" i="4"/>
  <c r="D24" i="4"/>
  <c r="F23" i="4"/>
  <c r="D23" i="4"/>
  <c r="F22" i="4"/>
  <c r="D22" i="4"/>
  <c r="F21" i="4"/>
  <c r="D21" i="4"/>
  <c r="I21" i="4" s="1"/>
  <c r="F20" i="4"/>
  <c r="D20" i="4"/>
  <c r="F19" i="4"/>
  <c r="D19" i="4"/>
  <c r="F18" i="4"/>
  <c r="D18" i="4"/>
  <c r="F17" i="4"/>
  <c r="D17" i="4"/>
  <c r="I17" i="4" s="1"/>
  <c r="F16" i="4"/>
  <c r="D16" i="4"/>
  <c r="F15" i="4"/>
  <c r="D15" i="4"/>
  <c r="F14" i="4"/>
  <c r="D14" i="4"/>
  <c r="F13" i="4"/>
  <c r="D13" i="4"/>
  <c r="I13" i="4" s="1"/>
  <c r="F12" i="4"/>
  <c r="D12" i="4"/>
  <c r="F11" i="4"/>
  <c r="D11" i="4"/>
  <c r="F10" i="4"/>
  <c r="D10" i="4"/>
  <c r="F9" i="4"/>
  <c r="D9" i="4"/>
  <c r="I9" i="4" s="1"/>
  <c r="F8" i="4"/>
  <c r="D8" i="4"/>
  <c r="F7" i="4"/>
  <c r="D7" i="4"/>
  <c r="F6" i="4"/>
  <c r="D6" i="4"/>
  <c r="F5" i="4"/>
  <c r="D5" i="4"/>
  <c r="I5" i="4" s="1"/>
  <c r="F4" i="4"/>
  <c r="D4" i="4"/>
  <c r="F3" i="4"/>
  <c r="D3" i="4"/>
  <c r="F2" i="4"/>
  <c r="D2" i="4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G5" i="3" s="1"/>
  <c r="F4" i="3"/>
  <c r="D4" i="3"/>
  <c r="F3" i="3"/>
  <c r="D3" i="3"/>
  <c r="G3" i="3" s="1"/>
  <c r="F2" i="3"/>
  <c r="D2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" i="2"/>
  <c r="G7" i="3" l="1"/>
  <c r="G9" i="3"/>
  <c r="G11" i="3"/>
  <c r="H11" i="3" s="1"/>
  <c r="J11" i="3" s="1"/>
  <c r="K11" i="3" s="1"/>
  <c r="G13" i="3"/>
  <c r="H13" i="3" s="1"/>
  <c r="J13" i="3" s="1"/>
  <c r="K13" i="3" s="1"/>
  <c r="G15" i="3"/>
  <c r="G17" i="3"/>
  <c r="G19" i="3"/>
  <c r="H19" i="3" s="1"/>
  <c r="J19" i="3" s="1"/>
  <c r="K19" i="3" s="1"/>
  <c r="G21" i="3"/>
  <c r="H21" i="3" s="1"/>
  <c r="J21" i="3" s="1"/>
  <c r="K21" i="3" s="1"/>
  <c r="G23" i="3"/>
  <c r="G25" i="3"/>
  <c r="G27" i="3"/>
  <c r="H27" i="3" s="1"/>
  <c r="J27" i="3" s="1"/>
  <c r="K27" i="3" s="1"/>
  <c r="I3" i="4"/>
  <c r="I7" i="4"/>
  <c r="I11" i="4"/>
  <c r="I15" i="4"/>
  <c r="J15" i="4" s="1"/>
  <c r="L15" i="4" s="1"/>
  <c r="M15" i="4" s="1"/>
  <c r="P15" i="4" s="1"/>
  <c r="Q15" i="4" s="1"/>
  <c r="I19" i="4"/>
  <c r="I23" i="4"/>
  <c r="I27" i="4"/>
  <c r="J7" i="5"/>
  <c r="L7" i="5" s="1"/>
  <c r="M7" i="5" s="1"/>
  <c r="P7" i="5" s="1"/>
  <c r="Q7" i="5" s="1"/>
  <c r="I7" i="5"/>
  <c r="N6" i="6"/>
  <c r="G2" i="3"/>
  <c r="G4" i="3"/>
  <c r="H4" i="3" s="1"/>
  <c r="J4" i="3" s="1"/>
  <c r="K4" i="3" s="1"/>
  <c r="G6" i="3"/>
  <c r="H6" i="3" s="1"/>
  <c r="J6" i="3" s="1"/>
  <c r="K6" i="3" s="1"/>
  <c r="G8" i="3"/>
  <c r="G10" i="3"/>
  <c r="G12" i="3"/>
  <c r="H12" i="3" s="1"/>
  <c r="J12" i="3" s="1"/>
  <c r="K12" i="3" s="1"/>
  <c r="G14" i="3"/>
  <c r="H14" i="3" s="1"/>
  <c r="J14" i="3" s="1"/>
  <c r="K14" i="3" s="1"/>
  <c r="G16" i="3"/>
  <c r="G18" i="3"/>
  <c r="G20" i="3"/>
  <c r="H20" i="3" s="1"/>
  <c r="J20" i="3" s="1"/>
  <c r="K20" i="3" s="1"/>
  <c r="G22" i="3"/>
  <c r="H22" i="3" s="1"/>
  <c r="J22" i="3" s="1"/>
  <c r="K22" i="3" s="1"/>
  <c r="G24" i="3"/>
  <c r="G26" i="3"/>
  <c r="I2" i="4"/>
  <c r="J2" i="4" s="1"/>
  <c r="L2" i="4" s="1"/>
  <c r="M2" i="4" s="1"/>
  <c r="P2" i="4" s="1"/>
  <c r="I4" i="4"/>
  <c r="I6" i="4"/>
  <c r="I8" i="4"/>
  <c r="I10" i="4"/>
  <c r="J10" i="4" s="1"/>
  <c r="L10" i="4" s="1"/>
  <c r="M10" i="4" s="1"/>
  <c r="P10" i="4" s="1"/>
  <c r="Q10" i="4" s="1"/>
  <c r="I12" i="4"/>
  <c r="I14" i="4"/>
  <c r="I16" i="4"/>
  <c r="I18" i="4"/>
  <c r="J18" i="4" s="1"/>
  <c r="L18" i="4" s="1"/>
  <c r="M18" i="4" s="1"/>
  <c r="P18" i="4" s="1"/>
  <c r="Q18" i="4" s="1"/>
  <c r="I20" i="4"/>
  <c r="I22" i="4"/>
  <c r="I24" i="4"/>
  <c r="I26" i="4"/>
  <c r="J26" i="4" s="1"/>
  <c r="L26" i="4" s="1"/>
  <c r="M26" i="4" s="1"/>
  <c r="P26" i="4" s="1"/>
  <c r="Q26" i="4" s="1"/>
  <c r="I21" i="5"/>
  <c r="I25" i="5"/>
  <c r="I11" i="5"/>
  <c r="I22" i="5"/>
  <c r="J22" i="5" s="1"/>
  <c r="L22" i="5" s="1"/>
  <c r="M22" i="5" s="1"/>
  <c r="P22" i="5" s="1"/>
  <c r="Q22" i="5" s="1"/>
  <c r="I20" i="5"/>
  <c r="I26" i="5"/>
  <c r="I12" i="5"/>
  <c r="I19" i="5"/>
  <c r="I6" i="5"/>
  <c r="I18" i="5"/>
  <c r="I8" i="5"/>
  <c r="I9" i="5"/>
  <c r="J9" i="5" s="1"/>
  <c r="L9" i="5" s="1"/>
  <c r="M9" i="5" s="1"/>
  <c r="P9" i="5" s="1"/>
  <c r="Q9" i="5" s="1"/>
  <c r="I23" i="5"/>
  <c r="J18" i="5"/>
  <c r="L18" i="5" s="1"/>
  <c r="M18" i="5" s="1"/>
  <c r="P18" i="5" s="1"/>
  <c r="J4" i="4"/>
  <c r="L4" i="4" s="1"/>
  <c r="M4" i="4" s="1"/>
  <c r="P4" i="4" s="1"/>
  <c r="Q4" i="4" s="1"/>
  <c r="J6" i="4"/>
  <c r="L6" i="4" s="1"/>
  <c r="M6" i="4" s="1"/>
  <c r="Q6" i="4" s="1"/>
  <c r="J8" i="4"/>
  <c r="L8" i="4" s="1"/>
  <c r="M8" i="4" s="1"/>
  <c r="P8" i="4" s="1"/>
  <c r="Q8" i="4" s="1"/>
  <c r="J12" i="4"/>
  <c r="L12" i="4" s="1"/>
  <c r="M12" i="4" s="1"/>
  <c r="P12" i="4" s="1"/>
  <c r="Q12" i="4" s="1"/>
  <c r="J16" i="4"/>
  <c r="L16" i="4" s="1"/>
  <c r="M16" i="4" s="1"/>
  <c r="P16" i="4" s="1"/>
  <c r="Q16" i="4" s="1"/>
  <c r="J20" i="4"/>
  <c r="L20" i="4" s="1"/>
  <c r="M20" i="4" s="1"/>
  <c r="P20" i="4" s="1"/>
  <c r="Q20" i="4" s="1"/>
  <c r="H8" i="3"/>
  <c r="J8" i="3" s="1"/>
  <c r="K8" i="3" s="1"/>
  <c r="J20" i="5"/>
  <c r="L20" i="5" s="1"/>
  <c r="M20" i="5" s="1"/>
  <c r="P20" i="5" s="1"/>
  <c r="Q20" i="5" s="1"/>
  <c r="J6" i="5"/>
  <c r="L6" i="5" s="1"/>
  <c r="M6" i="5" s="1"/>
  <c r="Q6" i="5" s="1"/>
  <c r="J25" i="5"/>
  <c r="L25" i="5" s="1"/>
  <c r="M25" i="5" s="1"/>
  <c r="P25" i="5" s="1"/>
  <c r="Q25" i="5" s="1"/>
  <c r="J19" i="5"/>
  <c r="L19" i="5" s="1"/>
  <c r="M19" i="5" s="1"/>
  <c r="P19" i="5" s="1"/>
  <c r="Q19" i="5" s="1"/>
  <c r="H5" i="3"/>
  <c r="J5" i="3" s="1"/>
  <c r="K5" i="3" s="1"/>
  <c r="H9" i="3"/>
  <c r="J9" i="3" s="1"/>
  <c r="H15" i="3"/>
  <c r="J15" i="3" s="1"/>
  <c r="K15" i="3" s="1"/>
  <c r="H17" i="3"/>
  <c r="J17" i="3" s="1"/>
  <c r="K17" i="3" s="1"/>
  <c r="H23" i="3"/>
  <c r="J23" i="3" s="1"/>
  <c r="K23" i="3" s="1"/>
  <c r="H25" i="3"/>
  <c r="J25" i="3" s="1"/>
  <c r="K25" i="3" s="1"/>
  <c r="J14" i="4"/>
  <c r="L14" i="4" s="1"/>
  <c r="M14" i="4" s="1"/>
  <c r="P14" i="4" s="1"/>
  <c r="Q14" i="4" s="1"/>
  <c r="J22" i="4"/>
  <c r="L22" i="4" s="1"/>
  <c r="M22" i="4" s="1"/>
  <c r="P22" i="4" s="1"/>
  <c r="Q22" i="4" s="1"/>
  <c r="J27" i="4"/>
  <c r="L27" i="4" s="1"/>
  <c r="M27" i="4" s="1"/>
  <c r="P27" i="4" s="1"/>
  <c r="Q27" i="4" s="1"/>
  <c r="J3" i="4"/>
  <c r="L3" i="4" s="1"/>
  <c r="M3" i="4" s="1"/>
  <c r="P3" i="4" s="1"/>
  <c r="Q3" i="4" s="1"/>
  <c r="H10" i="3"/>
  <c r="J10" i="3" s="1"/>
  <c r="K10" i="3" s="1"/>
  <c r="H16" i="3"/>
  <c r="J16" i="3" s="1"/>
  <c r="K16" i="3" s="1"/>
  <c r="N16" i="3" s="1"/>
  <c r="H18" i="3"/>
  <c r="J18" i="3" s="1"/>
  <c r="K18" i="3" s="1"/>
  <c r="H26" i="3"/>
  <c r="J26" i="3" s="1"/>
  <c r="J23" i="5"/>
  <c r="L23" i="5" s="1"/>
  <c r="M23" i="5" s="1"/>
  <c r="P23" i="5" s="1"/>
  <c r="Q23" i="5" s="1"/>
  <c r="J10" i="5"/>
  <c r="L10" i="5" s="1"/>
  <c r="M10" i="5" s="1"/>
  <c r="P10" i="5" s="1"/>
  <c r="Q10" i="5" s="1"/>
  <c r="J26" i="5"/>
  <c r="L26" i="5" s="1"/>
  <c r="M26" i="5" s="1"/>
  <c r="P26" i="5" s="1"/>
  <c r="Q26" i="5" s="1"/>
  <c r="J3" i="5"/>
  <c r="L3" i="5" s="1"/>
  <c r="M3" i="5" s="1"/>
  <c r="P3" i="5" s="1"/>
  <c r="Q3" i="5" s="1"/>
  <c r="J21" i="5"/>
  <c r="L21" i="5" s="1"/>
  <c r="M21" i="5" s="1"/>
  <c r="P21" i="5" s="1"/>
  <c r="Q21" i="5" s="1"/>
  <c r="J5" i="4"/>
  <c r="L5" i="4" s="1"/>
  <c r="M5" i="4" s="1"/>
  <c r="P5" i="4" s="1"/>
  <c r="Q5" i="4" s="1"/>
  <c r="J9" i="4"/>
  <c r="L9" i="4" s="1"/>
  <c r="M9" i="4" s="1"/>
  <c r="P9" i="4" s="1"/>
  <c r="Q9" i="4" s="1"/>
  <c r="J13" i="4"/>
  <c r="L13" i="4" s="1"/>
  <c r="M13" i="4" s="1"/>
  <c r="P13" i="4" s="1"/>
  <c r="Q13" i="4" s="1"/>
  <c r="J17" i="4"/>
  <c r="L17" i="4" s="1"/>
  <c r="M17" i="4" s="1"/>
  <c r="P17" i="4" s="1"/>
  <c r="Q17" i="4" s="1"/>
  <c r="J21" i="4"/>
  <c r="L21" i="4" s="1"/>
  <c r="M21" i="4" s="1"/>
  <c r="P21" i="4" s="1"/>
  <c r="Q21" i="4" s="1"/>
  <c r="J24" i="4"/>
  <c r="L24" i="4" s="1"/>
  <c r="M24" i="4" s="1"/>
  <c r="P24" i="4" s="1"/>
  <c r="Q24" i="4" s="1"/>
  <c r="J25" i="4"/>
  <c r="L25" i="4" s="1"/>
  <c r="M25" i="4" s="1"/>
  <c r="P25" i="4" s="1"/>
  <c r="Q25" i="4" s="1"/>
  <c r="J23" i="4"/>
  <c r="L23" i="4" s="1"/>
  <c r="M23" i="4" s="1"/>
  <c r="P23" i="4" s="1"/>
  <c r="Q23" i="4" s="1"/>
  <c r="J19" i="4"/>
  <c r="L19" i="4" s="1"/>
  <c r="M19" i="4" s="1"/>
  <c r="P19" i="4" s="1"/>
  <c r="Q19" i="4" s="1"/>
  <c r="J11" i="4"/>
  <c r="L11" i="4" s="1"/>
  <c r="M11" i="4" s="1"/>
  <c r="P11" i="4" s="1"/>
  <c r="Q11" i="4" s="1"/>
  <c r="J7" i="4"/>
  <c r="L7" i="4" s="1"/>
  <c r="M7" i="4" s="1"/>
  <c r="P7" i="4" s="1"/>
  <c r="Q7" i="4" s="1"/>
  <c r="H24" i="3"/>
  <c r="J24" i="3" s="1"/>
  <c r="K24" i="3" s="1"/>
  <c r="H7" i="3"/>
  <c r="J7" i="3" s="1"/>
  <c r="K7" i="3" s="1"/>
  <c r="H3" i="3"/>
  <c r="J3" i="3" s="1"/>
  <c r="J5" i="5"/>
  <c r="L5" i="5" s="1"/>
  <c r="M5" i="5" s="1"/>
  <c r="P5" i="5" s="1"/>
  <c r="Q5" i="5" s="1"/>
  <c r="J11" i="5"/>
  <c r="L11" i="5" s="1"/>
  <c r="M11" i="5" s="1"/>
  <c r="P11" i="5" s="1"/>
  <c r="Q11" i="5" s="1"/>
  <c r="J15" i="5"/>
  <c r="L15" i="5" s="1"/>
  <c r="M15" i="5" s="1"/>
  <c r="P15" i="5" s="1"/>
  <c r="Q15" i="5" s="1"/>
  <c r="J24" i="5"/>
  <c r="L24" i="5" s="1"/>
  <c r="M24" i="5" s="1"/>
  <c r="P24" i="5" s="1"/>
  <c r="Q24" i="5" s="1"/>
  <c r="J8" i="5"/>
  <c r="L8" i="5" s="1"/>
  <c r="M8" i="5" s="1"/>
  <c r="P8" i="5" s="1"/>
  <c r="Q8" i="5" s="1"/>
  <c r="J16" i="5"/>
  <c r="L16" i="5" s="1"/>
  <c r="M16" i="5" s="1"/>
  <c r="P16" i="5" s="1"/>
  <c r="Q16" i="5" s="1"/>
  <c r="J17" i="5"/>
  <c r="L17" i="5" s="1"/>
  <c r="M17" i="5" s="1"/>
  <c r="P17" i="5" s="1"/>
  <c r="Q17" i="5" s="1"/>
  <c r="J2" i="5"/>
  <c r="L2" i="5" s="1"/>
  <c r="M2" i="5" s="1"/>
  <c r="P2" i="5" s="1"/>
  <c r="J27" i="5"/>
  <c r="L27" i="5" s="1"/>
  <c r="M27" i="5" s="1"/>
  <c r="P27" i="5" s="1"/>
  <c r="Q27" i="5" s="1"/>
  <c r="J14" i="5"/>
  <c r="L14" i="5" s="1"/>
  <c r="M14" i="5" s="1"/>
  <c r="P14" i="5" s="1"/>
  <c r="Q14" i="5" s="1"/>
  <c r="J13" i="5"/>
  <c r="L13" i="5" s="1"/>
  <c r="M13" i="5" s="1"/>
  <c r="P13" i="5" s="1"/>
  <c r="Q13" i="5" s="1"/>
  <c r="J12" i="5"/>
  <c r="L12" i="5" s="1"/>
  <c r="M12" i="5" s="1"/>
  <c r="P12" i="5" s="1"/>
  <c r="Q12" i="5" s="1"/>
  <c r="J4" i="5"/>
  <c r="L4" i="5" s="1"/>
  <c r="M4" i="5" s="1"/>
  <c r="P4" i="5" s="1"/>
  <c r="Q4" i="5" s="1"/>
  <c r="H2" i="3"/>
  <c r="J2" i="3" s="1"/>
  <c r="K2" i="3" s="1"/>
  <c r="H23" i="2"/>
  <c r="D23" i="2"/>
  <c r="M23" i="2" s="1"/>
  <c r="H2" i="2"/>
  <c r="D2" i="2"/>
  <c r="H9" i="2"/>
  <c r="D9" i="2"/>
  <c r="M9" i="2" s="1"/>
  <c r="H4" i="2"/>
  <c r="D4" i="2"/>
  <c r="H8" i="2"/>
  <c r="D8" i="2"/>
  <c r="M8" i="2" s="1"/>
  <c r="H24" i="2"/>
  <c r="D24" i="2"/>
  <c r="H18" i="2"/>
  <c r="D18" i="2"/>
  <c r="M18" i="2" s="1"/>
  <c r="H17" i="2"/>
  <c r="D17" i="2"/>
  <c r="H6" i="2"/>
  <c r="D6" i="2"/>
  <c r="M6" i="2" s="1"/>
  <c r="H7" i="2"/>
  <c r="D7" i="2"/>
  <c r="H19" i="2"/>
  <c r="D19" i="2"/>
  <c r="M19" i="2" s="1"/>
  <c r="H15" i="2"/>
  <c r="D15" i="2"/>
  <c r="H12" i="2"/>
  <c r="D12" i="2"/>
  <c r="M12" i="2" s="1"/>
  <c r="H13" i="2"/>
  <c r="D13" i="2"/>
  <c r="H26" i="2"/>
  <c r="D26" i="2"/>
  <c r="M26" i="2" s="1"/>
  <c r="H10" i="2"/>
  <c r="D10" i="2"/>
  <c r="M10" i="2" s="1"/>
  <c r="H20" i="2"/>
  <c r="D20" i="2"/>
  <c r="M20" i="2" s="1"/>
  <c r="H16" i="2"/>
  <c r="D16" i="2"/>
  <c r="M16" i="2" s="1"/>
  <c r="H22" i="2"/>
  <c r="D22" i="2"/>
  <c r="M22" i="2" s="1"/>
  <c r="H14" i="2"/>
  <c r="D14" i="2"/>
  <c r="M14" i="2" s="1"/>
  <c r="H11" i="2"/>
  <c r="D11" i="2"/>
  <c r="M11" i="2" s="1"/>
  <c r="H5" i="2"/>
  <c r="D5" i="2"/>
  <c r="M5" i="2" s="1"/>
  <c r="H25" i="2"/>
  <c r="D25" i="2"/>
  <c r="M25" i="2" s="1"/>
  <c r="H27" i="2"/>
  <c r="D27" i="2"/>
  <c r="M27" i="2" s="1"/>
  <c r="H21" i="2"/>
  <c r="D21" i="2"/>
  <c r="M21" i="2" s="1"/>
  <c r="H3" i="2"/>
  <c r="D3" i="2"/>
  <c r="M3" i="2" s="1"/>
  <c r="H21" i="1"/>
  <c r="H27" i="1"/>
  <c r="H25" i="1"/>
  <c r="H5" i="1"/>
  <c r="H11" i="1"/>
  <c r="H14" i="1"/>
  <c r="H22" i="1"/>
  <c r="H16" i="1"/>
  <c r="H20" i="1"/>
  <c r="H10" i="1"/>
  <c r="H26" i="1"/>
  <c r="H13" i="1"/>
  <c r="H12" i="1"/>
  <c r="H15" i="1"/>
  <c r="H19" i="1"/>
  <c r="H7" i="1"/>
  <c r="H6" i="1"/>
  <c r="H17" i="1"/>
  <c r="H18" i="1"/>
  <c r="H24" i="1"/>
  <c r="H8" i="1"/>
  <c r="H4" i="1"/>
  <c r="H9" i="1"/>
  <c r="H2" i="1"/>
  <c r="H23" i="1"/>
  <c r="H3" i="1"/>
  <c r="D3" i="1"/>
  <c r="D21" i="1"/>
  <c r="I21" i="1" s="1"/>
  <c r="D27" i="1"/>
  <c r="D25" i="1"/>
  <c r="I25" i="1" s="1"/>
  <c r="D5" i="1"/>
  <c r="I5" i="1" s="1"/>
  <c r="D11" i="1"/>
  <c r="I11" i="1" s="1"/>
  <c r="D14" i="1"/>
  <c r="D22" i="1"/>
  <c r="I22" i="1" s="1"/>
  <c r="D16" i="1"/>
  <c r="I16" i="1" s="1"/>
  <c r="D20" i="1"/>
  <c r="I20" i="1" s="1"/>
  <c r="D10" i="1"/>
  <c r="D26" i="1"/>
  <c r="I26" i="1" s="1"/>
  <c r="D13" i="1"/>
  <c r="I13" i="1" s="1"/>
  <c r="D12" i="1"/>
  <c r="I12" i="1" s="1"/>
  <c r="D15" i="1"/>
  <c r="D19" i="1"/>
  <c r="I19" i="1" s="1"/>
  <c r="D7" i="1"/>
  <c r="I7" i="1" s="1"/>
  <c r="D6" i="1"/>
  <c r="I6" i="1" s="1"/>
  <c r="D17" i="1"/>
  <c r="D18" i="1"/>
  <c r="I18" i="1" s="1"/>
  <c r="D24" i="1"/>
  <c r="I24" i="1" s="1"/>
  <c r="D8" i="1"/>
  <c r="I8" i="1" s="1"/>
  <c r="D4" i="1"/>
  <c r="D9" i="1"/>
  <c r="I9" i="1" s="1"/>
  <c r="D23" i="1"/>
  <c r="I23" i="1" s="1"/>
  <c r="D2" i="1"/>
  <c r="I2" i="1" s="1"/>
  <c r="I4" i="1" l="1"/>
  <c r="I17" i="1"/>
  <c r="I15" i="1"/>
  <c r="I10" i="1"/>
  <c r="J10" i="1" s="1"/>
  <c r="L10" i="1" s="1"/>
  <c r="M10" i="1" s="1"/>
  <c r="P10" i="1" s="1"/>
  <c r="Q10" i="1" s="1"/>
  <c r="I14" i="1"/>
  <c r="I27" i="1"/>
  <c r="M13" i="2"/>
  <c r="M15" i="2"/>
  <c r="N15" i="2" s="1"/>
  <c r="P15" i="2" s="1"/>
  <c r="Q15" i="2" s="1"/>
  <c r="T15" i="2" s="1"/>
  <c r="U15" i="2" s="1"/>
  <c r="M7" i="2"/>
  <c r="M17" i="2"/>
  <c r="M24" i="2"/>
  <c r="M4" i="2"/>
  <c r="N4" i="2" s="1"/>
  <c r="P4" i="2" s="1"/>
  <c r="Q4" i="2" s="1"/>
  <c r="T4" i="2" s="1"/>
  <c r="U4" i="2" s="1"/>
  <c r="M2" i="2"/>
  <c r="I3" i="1"/>
  <c r="N8" i="3"/>
  <c r="O8" i="3" s="1"/>
  <c r="N15" i="3"/>
  <c r="O15" i="3" s="1"/>
  <c r="N27" i="3"/>
  <c r="O27" i="3" s="1"/>
  <c r="N24" i="3"/>
  <c r="O24" i="3" s="1"/>
  <c r="N10" i="3"/>
  <c r="O10" i="3" s="1"/>
  <c r="N5" i="3"/>
  <c r="O5" i="3" s="1"/>
  <c r="N7" i="3"/>
  <c r="O7" i="3" s="1"/>
  <c r="O6" i="3"/>
  <c r="N6" i="3"/>
  <c r="N11" i="3"/>
  <c r="O11" i="3" s="1"/>
  <c r="N21" i="3"/>
  <c r="O21" i="3" s="1"/>
  <c r="N13" i="3"/>
  <c r="O13" i="3" s="1"/>
  <c r="N4" i="3"/>
  <c r="O4" i="3" s="1"/>
  <c r="N2" i="3"/>
  <c r="O2" i="3" s="1"/>
  <c r="N22" i="3"/>
  <c r="O22" i="3" s="1"/>
  <c r="N25" i="3"/>
  <c r="O25" i="3" s="1"/>
  <c r="N17" i="3"/>
  <c r="O17" i="3" s="1"/>
  <c r="N12" i="3"/>
  <c r="O12" i="3" s="1"/>
  <c r="N18" i="3"/>
  <c r="O18" i="3" s="1"/>
  <c r="N23" i="3"/>
  <c r="O23" i="3" s="1"/>
  <c r="N20" i="3"/>
  <c r="O20" i="3" s="1"/>
  <c r="N14" i="3"/>
  <c r="O14" i="3" s="1"/>
  <c r="N19" i="3"/>
  <c r="O19" i="3" s="1"/>
  <c r="Q18" i="5"/>
  <c r="O16" i="3"/>
  <c r="P6" i="5"/>
  <c r="P6" i="4"/>
  <c r="J17" i="1"/>
  <c r="L17" i="1" s="1"/>
  <c r="M17" i="1" s="1"/>
  <c r="P17" i="1" s="1"/>
  <c r="Q17" i="1" s="1"/>
  <c r="J2" i="1"/>
  <c r="L2" i="1" s="1"/>
  <c r="M2" i="1" s="1"/>
  <c r="P2" i="1" s="1"/>
  <c r="Q2" i="1" s="1"/>
  <c r="J8" i="1"/>
  <c r="L8" i="1" s="1"/>
  <c r="M8" i="1" s="1"/>
  <c r="P8" i="1" s="1"/>
  <c r="J6" i="1"/>
  <c r="L6" i="1" s="1"/>
  <c r="M6" i="1" s="1"/>
  <c r="Q6" i="1" s="1"/>
  <c r="J12" i="1"/>
  <c r="L12" i="1" s="1"/>
  <c r="M12" i="1" s="1"/>
  <c r="P12" i="1" s="1"/>
  <c r="Q12" i="1" s="1"/>
  <c r="J20" i="1"/>
  <c r="L20" i="1" s="1"/>
  <c r="M20" i="1" s="1"/>
  <c r="P20" i="1" s="1"/>
  <c r="Q20" i="1" s="1"/>
  <c r="J11" i="1"/>
  <c r="L11" i="1" s="1"/>
  <c r="M11" i="1" s="1"/>
  <c r="P11" i="1" s="1"/>
  <c r="Q11" i="1" s="1"/>
  <c r="J21" i="1"/>
  <c r="L21" i="1" s="1"/>
  <c r="M21" i="1" s="1"/>
  <c r="P21" i="1" s="1"/>
  <c r="Q21" i="1" s="1"/>
  <c r="N27" i="2"/>
  <c r="P27" i="2" s="1"/>
  <c r="Q27" i="2" s="1"/>
  <c r="T27" i="2" s="1"/>
  <c r="U27" i="2" s="1"/>
  <c r="N14" i="2"/>
  <c r="P14" i="2" s="1"/>
  <c r="Q14" i="2" s="1"/>
  <c r="T14" i="2" s="1"/>
  <c r="U14" i="2" s="1"/>
  <c r="N10" i="2"/>
  <c r="P10" i="2" s="1"/>
  <c r="Q10" i="2" s="1"/>
  <c r="T10" i="2" s="1"/>
  <c r="U10" i="2" s="1"/>
  <c r="N17" i="2"/>
  <c r="P17" i="2" s="1"/>
  <c r="T17" i="2" s="1"/>
  <c r="U17" i="2" s="1"/>
  <c r="N21" i="2"/>
  <c r="P21" i="2" s="1"/>
  <c r="Q21" i="2" s="1"/>
  <c r="T21" i="2" s="1"/>
  <c r="U21" i="2" s="1"/>
  <c r="N20" i="2"/>
  <c r="P20" i="2" s="1"/>
  <c r="Q20" i="2" s="1"/>
  <c r="T20" i="2" s="1"/>
  <c r="U20" i="2" s="1"/>
  <c r="N12" i="2"/>
  <c r="P12" i="2" s="1"/>
  <c r="Q12" i="2" s="1"/>
  <c r="T12" i="2" s="1"/>
  <c r="U12" i="2" s="1"/>
  <c r="N6" i="2"/>
  <c r="P6" i="2" s="1"/>
  <c r="Q6" i="2" s="1"/>
  <c r="U6" i="2" s="1"/>
  <c r="N8" i="2"/>
  <c r="P8" i="2" s="1"/>
  <c r="Q8" i="2" s="1"/>
  <c r="T8" i="2" s="1"/>
  <c r="U8" i="2" s="1"/>
  <c r="N23" i="2"/>
  <c r="P23" i="2" s="1"/>
  <c r="Q23" i="2" s="1"/>
  <c r="T23" i="2" s="1"/>
  <c r="U23" i="2" s="1"/>
  <c r="N11" i="2"/>
  <c r="P11" i="2" s="1"/>
  <c r="Q11" i="2" s="1"/>
  <c r="T11" i="2" s="1"/>
  <c r="U11" i="2" s="1"/>
  <c r="J4" i="1"/>
  <c r="L4" i="1" s="1"/>
  <c r="M4" i="1" s="1"/>
  <c r="P4" i="1" s="1"/>
  <c r="Q4" i="1" s="1"/>
  <c r="J15" i="1"/>
  <c r="L15" i="1" s="1"/>
  <c r="M15" i="1" s="1"/>
  <c r="P15" i="1" s="1"/>
  <c r="Q15" i="1" s="1"/>
  <c r="J14" i="1"/>
  <c r="L14" i="1" s="1"/>
  <c r="M14" i="1" s="1"/>
  <c r="P14" i="1" s="1"/>
  <c r="Q14" i="1" s="1"/>
  <c r="J27" i="1"/>
  <c r="L27" i="1" s="1"/>
  <c r="M27" i="1" s="1"/>
  <c r="P27" i="1" s="1"/>
  <c r="Q27" i="1" s="1"/>
  <c r="J9" i="1"/>
  <c r="L9" i="1" s="1"/>
  <c r="M9" i="1" s="1"/>
  <c r="P9" i="1" s="1"/>
  <c r="Q9" i="1" s="1"/>
  <c r="J22" i="1"/>
  <c r="L22" i="1" s="1"/>
  <c r="M22" i="1" s="1"/>
  <c r="P22" i="1" s="1"/>
  <c r="Q22" i="1" s="1"/>
  <c r="J23" i="1"/>
  <c r="L23" i="1" s="1"/>
  <c r="M23" i="1" s="1"/>
  <c r="P23" i="1" s="1"/>
  <c r="Q23" i="1" s="1"/>
  <c r="J16" i="1"/>
  <c r="L16" i="1" s="1"/>
  <c r="M16" i="1" s="1"/>
  <c r="P16" i="1" s="1"/>
  <c r="Q16" i="1" s="1"/>
  <c r="J18" i="1"/>
  <c r="L18" i="1" s="1"/>
  <c r="M18" i="1" s="1"/>
  <c r="P18" i="1" s="1"/>
  <c r="Q18" i="1" s="1"/>
  <c r="J19" i="1"/>
  <c r="L19" i="1" s="1"/>
  <c r="M19" i="1" s="1"/>
  <c r="P19" i="1" s="1"/>
  <c r="Q19" i="1" s="1"/>
  <c r="J26" i="1"/>
  <c r="L26" i="1" s="1"/>
  <c r="M26" i="1" s="1"/>
  <c r="P26" i="1" s="1"/>
  <c r="Q26" i="1" s="1"/>
  <c r="J25" i="1"/>
  <c r="L25" i="1" s="1"/>
  <c r="M25" i="1" s="1"/>
  <c r="P25" i="1" s="1"/>
  <c r="Q25" i="1" s="1"/>
  <c r="Q2" i="4"/>
  <c r="N5" i="2"/>
  <c r="P5" i="2" s="1"/>
  <c r="Q5" i="2" s="1"/>
  <c r="T5" i="2" s="1"/>
  <c r="U5" i="2" s="1"/>
  <c r="N16" i="2"/>
  <c r="P16" i="2" s="1"/>
  <c r="N13" i="2"/>
  <c r="P13" i="2" s="1"/>
  <c r="Q13" i="2" s="1"/>
  <c r="T13" i="2" s="1"/>
  <c r="U13" i="2" s="1"/>
  <c r="N7" i="2"/>
  <c r="P7" i="2" s="1"/>
  <c r="Q7" i="2" s="1"/>
  <c r="T7" i="2" s="1"/>
  <c r="U7" i="2" s="1"/>
  <c r="N24" i="2"/>
  <c r="P24" i="2" s="1"/>
  <c r="Q24" i="2" s="1"/>
  <c r="T24" i="2" s="1"/>
  <c r="U24" i="2" s="1"/>
  <c r="N2" i="2"/>
  <c r="P2" i="2" s="1"/>
  <c r="Q2" i="2" s="1"/>
  <c r="T2" i="2" s="1"/>
  <c r="N3" i="2"/>
  <c r="P3" i="2" s="1"/>
  <c r="Q3" i="2" s="1"/>
  <c r="T3" i="2" s="1"/>
  <c r="U3" i="2" s="1"/>
  <c r="N25" i="2"/>
  <c r="P25" i="2" s="1"/>
  <c r="Q25" i="2" s="1"/>
  <c r="T25" i="2" s="1"/>
  <c r="U25" i="2" s="1"/>
  <c r="N22" i="2"/>
  <c r="P22" i="2" s="1"/>
  <c r="Q22" i="2" s="1"/>
  <c r="T22" i="2" s="1"/>
  <c r="U22" i="2" s="1"/>
  <c r="N26" i="2"/>
  <c r="P26" i="2" s="1"/>
  <c r="Q26" i="2" s="1"/>
  <c r="T26" i="2" s="1"/>
  <c r="U26" i="2" s="1"/>
  <c r="N19" i="2"/>
  <c r="P19" i="2" s="1"/>
  <c r="Q19" i="2" s="1"/>
  <c r="T19" i="2" s="1"/>
  <c r="U19" i="2" s="1"/>
  <c r="N18" i="2"/>
  <c r="P18" i="2" s="1"/>
  <c r="Q18" i="2" s="1"/>
  <c r="T18" i="2" s="1"/>
  <c r="U18" i="2" s="1"/>
  <c r="N9" i="2"/>
  <c r="P9" i="2" s="1"/>
  <c r="Q9" i="2" s="1"/>
  <c r="T9" i="2" s="1"/>
  <c r="U9" i="2" s="1"/>
  <c r="Q2" i="5"/>
  <c r="J24" i="1"/>
  <c r="L24" i="1" s="1"/>
  <c r="M24" i="1" s="1"/>
  <c r="P24" i="1" s="1"/>
  <c r="Q24" i="1" s="1"/>
  <c r="J7" i="1"/>
  <c r="L7" i="1" s="1"/>
  <c r="M7" i="1" s="1"/>
  <c r="P7" i="1" s="1"/>
  <c r="Q7" i="1" s="1"/>
  <c r="J13" i="1"/>
  <c r="L13" i="1" s="1"/>
  <c r="M13" i="1" s="1"/>
  <c r="P13" i="1" s="1"/>
  <c r="Q13" i="1" s="1"/>
  <c r="J5" i="1"/>
  <c r="L5" i="1" s="1"/>
  <c r="M5" i="1" s="1"/>
  <c r="P5" i="1" s="1"/>
  <c r="Q5" i="1" s="1"/>
  <c r="J3" i="1"/>
  <c r="L3" i="1" s="1"/>
  <c r="M3" i="1" s="1"/>
  <c r="P3" i="1" s="1"/>
  <c r="Q3" i="1" s="1"/>
  <c r="Q8" i="1" l="1"/>
  <c r="T6" i="2"/>
  <c r="P6" i="1"/>
  <c r="U2" i="2"/>
</calcChain>
</file>

<file path=xl/sharedStrings.xml><?xml version="1.0" encoding="utf-8"?>
<sst xmlns="http://schemas.openxmlformats.org/spreadsheetml/2006/main" count="294" uniqueCount="56">
  <si>
    <t>LP</t>
  </si>
  <si>
    <t>NAZWA GMINY</t>
  </si>
  <si>
    <t>WRAŻLIWOŚĆ</t>
  </si>
  <si>
    <t>OCENA WRAŻLIWOŚCI</t>
  </si>
  <si>
    <t>OCENA EKSPOZYCJI NA ZAGROŻENIE</t>
  </si>
  <si>
    <t>WPŁYW ZAGROŻENIA</t>
  </si>
  <si>
    <t>OCENA WPŁYWU ZAGROŻENIA</t>
  </si>
  <si>
    <t>OCENA POTENCJAŁU ADAPTACYJNEGO SEKTORA</t>
  </si>
  <si>
    <t>PODATNOŚĆ NA ZAGROŻENIE</t>
  </si>
  <si>
    <t>OCENA PODATNOŚCI NA ZAGROŻENIE</t>
  </si>
  <si>
    <t>OCENA KONSEKWNCJI WYSTĄPIENIA ZAGROŻENIA</t>
  </si>
  <si>
    <t>OCENA PRAWDOPODOBIEŃSTWA WYSTĄPIENIA ZAGROŻENIA</t>
  </si>
  <si>
    <t>RYZYKO WPŁYWU ZAGROŻENIA</t>
  </si>
  <si>
    <t>OCENA RYZYKA WPŁYWU ZAGROŻENIA</t>
  </si>
  <si>
    <t>Lwówek Śląski</t>
  </si>
  <si>
    <t>Wojcieszów</t>
  </si>
  <si>
    <t>Świeradów-Zdrój</t>
  </si>
  <si>
    <t>Podgórzyn</t>
  </si>
  <si>
    <t>Bolków</t>
  </si>
  <si>
    <t>Szklarska Poręba</t>
  </si>
  <si>
    <t>Karpacz</t>
  </si>
  <si>
    <t>Lubomierz</t>
  </si>
  <si>
    <t>Pielgrzymka</t>
  </si>
  <si>
    <t>Świerzawa</t>
  </si>
  <si>
    <t>Piechowice</t>
  </si>
  <si>
    <t>Jeżów Sudecki</t>
  </si>
  <si>
    <t>Olszyna</t>
  </si>
  <si>
    <t>Mirsk</t>
  </si>
  <si>
    <t>Leśna</t>
  </si>
  <si>
    <t>Gryfów Śląski</t>
  </si>
  <si>
    <t>Zagrodno</t>
  </si>
  <si>
    <t>Janowice Wielkie</t>
  </si>
  <si>
    <t>Stara Kamienica</t>
  </si>
  <si>
    <t>Jelenia Góra</t>
  </si>
  <si>
    <t>Mysłakowice</t>
  </si>
  <si>
    <t>Wleń</t>
  </si>
  <si>
    <t>Kowary</t>
  </si>
  <si>
    <t>Marciszów</t>
  </si>
  <si>
    <t>UDZIAŁ TERENÓW ZIELONYCH W TERENACH ZABUDOWY - OCENA</t>
  </si>
  <si>
    <t>POWIERZCHNIA CAŁKOWITA BUDYNKÓW- OCENA</t>
  </si>
  <si>
    <t>POWIERZCHNIA CAŁKOWITA ZABUDOWY  - OCENA</t>
  </si>
  <si>
    <t>POWIERZCHNIA CAŁKOWITA BUDYNKÓW  NA TERENACH ZAGROŻONYCH POWODZIĄ- OCENA</t>
  </si>
  <si>
    <t>POWIERZCHNIA CAŁKOWITA ZABUDOWY  NA TERENACH ZAGROŻONYCH POWODZIĄ - OCENA</t>
  </si>
  <si>
    <t>STOSUNEK OBWODU TERENU ZABUDOWANEGO DO POWIERZCHNI - OCENA</t>
  </si>
  <si>
    <t>POTENCJAŁ ADAPTACYJNY</t>
  </si>
  <si>
    <t>POTENCJAŁ ADAPTACYJNY SEKTORA</t>
  </si>
  <si>
    <t>POTECJAŁ ADAPTACYJNY SEKTORA</t>
  </si>
  <si>
    <t>-</t>
  </si>
  <si>
    <t>Złotoryja - gmina miejska</t>
  </si>
  <si>
    <t>Złotoryja - gmina wiejska</t>
  </si>
  <si>
    <t>POWIERZCHNIA CAŁKOWITA BUDYNKÓW [ha]</t>
  </si>
  <si>
    <t>POWIERZCHNIA CAŁKOWITA ZABUDOWY [ha]</t>
  </si>
  <si>
    <t>UDZIAŁ TERENÓW ZIELONYCH W TERENACH ZABUDOWY [ha]</t>
  </si>
  <si>
    <t>POWIERZCHNIA CAŁKOWITA BUDYNKÓW NA TERENACH ZAGROŻONYCH POWODZIĄ [ha]</t>
  </si>
  <si>
    <t>POWIERZCHNIA CAŁKOWITA ZABUDOWY  NA TERENACH ZAGROŻONYCH POWODZIĄ [ha]</t>
  </si>
  <si>
    <t>STOSUNEK OBWODU TERENU ZABUDOWANEGO DO POWIERZCHNI [ha]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</si>
</sst>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</font>
    <font>
      <sz val="10"/>
      <name val="Arial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0" fontId="10" fillId="0" borderId="11" xfId="0" quotePrefix="1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0" fontId="3" fillId="0" borderId="4" xfId="1" applyNumberFormat="1" applyFont="1" applyBorder="1" applyAlignment="1">
      <alignment horizontal="center" vertical="center"/>
    </xf>
    <xf numFmtId="10" fontId="3" fillId="0" borderId="6" xfId="1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0" fontId="3" fillId="0" borderId="4" xfId="1" applyNumberFormat="1" applyFont="1" applyFill="1" applyBorder="1" applyAlignment="1">
      <alignment horizontal="center" vertical="center"/>
    </xf>
    <xf numFmtId="10" fontId="3" fillId="0" borderId="6" xfId="1" applyNumberFormat="1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3" fillId="0" borderId="0" xfId="0" applyFont="1"/>
    <xf numFmtId="2" fontId="3" fillId="0" borderId="4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A235D-5A4E-438A-A144-5B9BB89EF31C}">
  <dimension ref="A1:U27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6" sqref="M6"/>
    </sheetView>
  </sheetViews>
  <sheetFormatPr defaultRowHeight="14.5" x14ac:dyDescent="0.35"/>
  <cols>
    <col min="2" max="9" width="17.54296875" customWidth="1"/>
    <col min="10" max="10" width="15.453125" customWidth="1"/>
    <col min="11" max="11" width="21.26953125" customWidth="1"/>
    <col min="12" max="12" width="15.7265625" customWidth="1"/>
    <col min="13" max="14" width="16" customWidth="1"/>
    <col min="15" max="15" width="17" customWidth="1"/>
    <col min="16" max="16" width="16.81640625" customWidth="1"/>
    <col min="17" max="17" width="15.1796875" customWidth="1"/>
    <col min="18" max="18" width="14.54296875" customWidth="1"/>
    <col min="19" max="19" width="16.81640625" customWidth="1"/>
    <col min="20" max="20" width="16.26953125" customWidth="1"/>
    <col min="21" max="21" width="16.453125" customWidth="1"/>
  </cols>
  <sheetData>
    <row r="1" spans="1:21" ht="72.5" x14ac:dyDescent="0.35">
      <c r="A1" s="6" t="s">
        <v>0</v>
      </c>
      <c r="B1" s="7" t="s">
        <v>1</v>
      </c>
      <c r="C1" s="14" t="s">
        <v>50</v>
      </c>
      <c r="D1" s="15" t="s">
        <v>39</v>
      </c>
      <c r="E1" s="14" t="s">
        <v>51</v>
      </c>
      <c r="F1" s="15" t="s">
        <v>40</v>
      </c>
      <c r="G1" s="14" t="s">
        <v>55</v>
      </c>
      <c r="H1" s="15" t="s">
        <v>43</v>
      </c>
      <c r="I1" s="20" t="s">
        <v>2</v>
      </c>
      <c r="J1" s="23" t="s">
        <v>3</v>
      </c>
      <c r="K1" s="13" t="s">
        <v>4</v>
      </c>
      <c r="L1" s="26" t="s">
        <v>5</v>
      </c>
      <c r="M1" s="23" t="s">
        <v>6</v>
      </c>
      <c r="N1" s="20" t="s">
        <v>44</v>
      </c>
      <c r="O1" s="23" t="s">
        <v>7</v>
      </c>
      <c r="P1" s="20" t="s">
        <v>8</v>
      </c>
      <c r="Q1" s="23" t="s">
        <v>9</v>
      </c>
      <c r="R1" s="4" t="s">
        <v>10</v>
      </c>
      <c r="S1" s="4" t="s">
        <v>11</v>
      </c>
      <c r="T1" s="4" t="s">
        <v>12</v>
      </c>
      <c r="U1" s="4" t="s">
        <v>13</v>
      </c>
    </row>
    <row r="2" spans="1:21" x14ac:dyDescent="0.35">
      <c r="A2" s="8">
        <v>1</v>
      </c>
      <c r="B2" s="9" t="s">
        <v>14</v>
      </c>
      <c r="C2" s="16">
        <v>177.03</v>
      </c>
      <c r="D2" s="17">
        <f t="shared" ref="D2:D27" si="0">IF(C2&lt;44,1,IF(C2&lt;65,2,IF(C2&lt;178,3,4)))</f>
        <v>3</v>
      </c>
      <c r="E2" s="16">
        <v>834.29</v>
      </c>
      <c r="F2" s="17">
        <f t="shared" ref="F2:F27" si="1">IF(E2&lt;88,1,IF(E2&lt;231,2,IF(E2&lt;834,3,4)))</f>
        <v>4</v>
      </c>
      <c r="G2" s="16">
        <v>13653.66</v>
      </c>
      <c r="H2" s="17">
        <f t="shared" ref="H2:H27" si="2">IF(G2&lt;2793,1,IF(G2&lt;7928,2,IF(G2&lt;11775,3,4)))</f>
        <v>4</v>
      </c>
      <c r="I2" s="21">
        <f t="shared" ref="I2:I27" si="3">AVERAGE(D2,F2,H2)</f>
        <v>3.6666666666666665</v>
      </c>
      <c r="J2" s="24">
        <f t="shared" ref="J2:J27" si="4">ROUND(I2,0)</f>
        <v>4</v>
      </c>
      <c r="K2" s="22">
        <v>1</v>
      </c>
      <c r="L2" s="27">
        <f t="shared" ref="L2:L27" si="5">J2*K2</f>
        <v>4</v>
      </c>
      <c r="M2" s="28">
        <f t="shared" ref="M2:M27" si="6">IF(L2&lt;3,1,IF(L2&lt;5,2,IF(L2&lt;12,3,4)))</f>
        <v>2</v>
      </c>
      <c r="N2" s="30">
        <v>1.8333333333333333</v>
      </c>
      <c r="O2" s="28">
        <f>ROUND(N2,0)</f>
        <v>2</v>
      </c>
      <c r="P2" s="30">
        <f>M2-O2</f>
        <v>0</v>
      </c>
      <c r="Q2" s="33">
        <f>IF(P2&lt;-1,1,IF(P2&lt;1,2,IF(P2=1,3,4)))</f>
        <v>2</v>
      </c>
      <c r="R2" s="5">
        <v>3</v>
      </c>
      <c r="S2" s="5">
        <v>4</v>
      </c>
      <c r="T2" s="5">
        <f>R2*S2</f>
        <v>12</v>
      </c>
      <c r="U2" s="86">
        <f>IF(T2&lt;6,1,IF(T2&lt;12,2,IF(T2&lt;18,3,4)))</f>
        <v>3</v>
      </c>
    </row>
    <row r="3" spans="1:21" x14ac:dyDescent="0.35">
      <c r="A3" s="8">
        <v>2</v>
      </c>
      <c r="B3" s="9" t="s">
        <v>15</v>
      </c>
      <c r="C3" s="16">
        <v>25.56</v>
      </c>
      <c r="D3" s="17">
        <f t="shared" si="0"/>
        <v>1</v>
      </c>
      <c r="E3" s="16">
        <v>87.79</v>
      </c>
      <c r="F3" s="17">
        <f t="shared" si="1"/>
        <v>1</v>
      </c>
      <c r="G3" s="16">
        <v>7421.47</v>
      </c>
      <c r="H3" s="17">
        <f t="shared" si="2"/>
        <v>2</v>
      </c>
      <c r="I3" s="21">
        <f t="shared" si="3"/>
        <v>1.3333333333333333</v>
      </c>
      <c r="J3" s="24">
        <f t="shared" si="4"/>
        <v>1</v>
      </c>
      <c r="K3" s="22">
        <v>2</v>
      </c>
      <c r="L3" s="27">
        <f t="shared" si="5"/>
        <v>2</v>
      </c>
      <c r="M3" s="28">
        <f t="shared" si="6"/>
        <v>1</v>
      </c>
      <c r="N3" s="30">
        <v>1.1666666666666667</v>
      </c>
      <c r="O3" s="28">
        <f>ROUND(N3,0)</f>
        <v>1</v>
      </c>
      <c r="P3" s="30">
        <f>M3-O3</f>
        <v>0</v>
      </c>
      <c r="Q3" s="33">
        <f>IF(P3&lt;-1,1,IF(P3&lt;1,2,IF(P3=1,3,4)))</f>
        <v>2</v>
      </c>
      <c r="R3" s="5">
        <v>3</v>
      </c>
      <c r="S3" s="5">
        <v>4</v>
      </c>
      <c r="T3" s="5">
        <f t="shared" ref="T3:T27" si="7">R3*S3</f>
        <v>12</v>
      </c>
      <c r="U3" s="86">
        <f t="shared" ref="U3:U27" si="8">IF(T3&lt;6,1,IF(T3&lt;12,2,IF(T3&lt;18,3,4)))</f>
        <v>3</v>
      </c>
    </row>
    <row r="4" spans="1:21" ht="26" x14ac:dyDescent="0.35">
      <c r="A4" s="8">
        <v>3</v>
      </c>
      <c r="B4" s="10" t="s">
        <v>48</v>
      </c>
      <c r="C4" s="16">
        <v>98.85</v>
      </c>
      <c r="D4" s="17">
        <f t="shared" si="0"/>
        <v>3</v>
      </c>
      <c r="E4" s="16">
        <v>252.98</v>
      </c>
      <c r="F4" s="17">
        <f t="shared" si="1"/>
        <v>3</v>
      </c>
      <c r="G4" s="16">
        <v>2160.9499999999998</v>
      </c>
      <c r="H4" s="17">
        <f t="shared" si="2"/>
        <v>1</v>
      </c>
      <c r="I4" s="21">
        <f t="shared" si="3"/>
        <v>2.3333333333333335</v>
      </c>
      <c r="J4" s="24">
        <f t="shared" si="4"/>
        <v>2</v>
      </c>
      <c r="K4" s="22">
        <v>1</v>
      </c>
      <c r="L4" s="27">
        <f t="shared" si="5"/>
        <v>2</v>
      </c>
      <c r="M4" s="28">
        <f t="shared" si="6"/>
        <v>1</v>
      </c>
      <c r="N4" s="30">
        <v>2.6666666666666665</v>
      </c>
      <c r="O4" s="28">
        <f>ROUND(N4,0)</f>
        <v>3</v>
      </c>
      <c r="P4" s="30">
        <f>M4-O4</f>
        <v>-2</v>
      </c>
      <c r="Q4" s="34">
        <f>IF(P4&lt;-1,1,IF(P4&lt;1,2,IF(P4=1,3,4)))</f>
        <v>1</v>
      </c>
      <c r="R4" s="5">
        <v>3</v>
      </c>
      <c r="S4" s="5">
        <v>4</v>
      </c>
      <c r="T4" s="5">
        <f t="shared" si="7"/>
        <v>12</v>
      </c>
      <c r="U4" s="86">
        <f t="shared" si="8"/>
        <v>3</v>
      </c>
    </row>
    <row r="5" spans="1:21" x14ac:dyDescent="0.35">
      <c r="A5" s="8">
        <v>4</v>
      </c>
      <c r="B5" s="9" t="s">
        <v>16</v>
      </c>
      <c r="C5" s="16">
        <v>59.66</v>
      </c>
      <c r="D5" s="17">
        <f t="shared" si="0"/>
        <v>2</v>
      </c>
      <c r="E5" s="16">
        <v>161.09</v>
      </c>
      <c r="F5" s="17">
        <f t="shared" si="1"/>
        <v>2</v>
      </c>
      <c r="G5" s="16">
        <v>1694.24</v>
      </c>
      <c r="H5" s="17">
        <f t="shared" si="2"/>
        <v>1</v>
      </c>
      <c r="I5" s="21">
        <f t="shared" si="3"/>
        <v>1.6666666666666667</v>
      </c>
      <c r="J5" s="24">
        <f t="shared" si="4"/>
        <v>2</v>
      </c>
      <c r="K5" s="22">
        <v>3</v>
      </c>
      <c r="L5" s="27">
        <f t="shared" si="5"/>
        <v>6</v>
      </c>
      <c r="M5" s="28">
        <f t="shared" si="6"/>
        <v>3</v>
      </c>
      <c r="N5" s="30">
        <v>3</v>
      </c>
      <c r="O5" s="28">
        <f>ROUND(N5,0)</f>
        <v>3</v>
      </c>
      <c r="P5" s="30">
        <f>M5-O5</f>
        <v>0</v>
      </c>
      <c r="Q5" s="33">
        <f>IF(P5&lt;-1,1,IF(P5&lt;1,2,IF(P5=1,3,4)))</f>
        <v>2</v>
      </c>
      <c r="R5" s="5">
        <v>3</v>
      </c>
      <c r="S5" s="5">
        <v>4</v>
      </c>
      <c r="T5" s="5">
        <f t="shared" si="7"/>
        <v>12</v>
      </c>
      <c r="U5" s="86">
        <f t="shared" si="8"/>
        <v>3</v>
      </c>
    </row>
    <row r="6" spans="1:21" x14ac:dyDescent="0.35">
      <c r="A6" s="8">
        <v>5</v>
      </c>
      <c r="B6" s="9" t="s">
        <v>17</v>
      </c>
      <c r="C6" s="16">
        <v>93.11</v>
      </c>
      <c r="D6" s="17">
        <f t="shared" si="0"/>
        <v>3</v>
      </c>
      <c r="E6" s="16">
        <v>419.01</v>
      </c>
      <c r="F6" s="17">
        <f t="shared" si="1"/>
        <v>3</v>
      </c>
      <c r="G6" s="16">
        <v>6027.3</v>
      </c>
      <c r="H6" s="17">
        <f t="shared" si="2"/>
        <v>2</v>
      </c>
      <c r="I6" s="21">
        <f t="shared" si="3"/>
        <v>2.6666666666666665</v>
      </c>
      <c r="J6" s="24">
        <f t="shared" si="4"/>
        <v>3</v>
      </c>
      <c r="K6" s="22">
        <v>4</v>
      </c>
      <c r="L6" s="27">
        <f t="shared" si="5"/>
        <v>12</v>
      </c>
      <c r="M6" s="28">
        <f t="shared" si="6"/>
        <v>4</v>
      </c>
      <c r="N6" s="31" t="s">
        <v>47</v>
      </c>
      <c r="O6" s="32" t="s">
        <v>47</v>
      </c>
      <c r="P6" s="30">
        <f>M6</f>
        <v>4</v>
      </c>
      <c r="Q6" s="36">
        <f>M6</f>
        <v>4</v>
      </c>
      <c r="R6" s="5">
        <v>3</v>
      </c>
      <c r="S6" s="5">
        <v>4</v>
      </c>
      <c r="T6" s="5">
        <f t="shared" si="7"/>
        <v>12</v>
      </c>
      <c r="U6" s="86">
        <f t="shared" si="8"/>
        <v>3</v>
      </c>
    </row>
    <row r="7" spans="1:21" x14ac:dyDescent="0.35">
      <c r="A7" s="8">
        <v>6</v>
      </c>
      <c r="B7" s="82" t="s">
        <v>18</v>
      </c>
      <c r="C7" s="16">
        <v>89.89</v>
      </c>
      <c r="D7" s="17">
        <f t="shared" si="0"/>
        <v>3</v>
      </c>
      <c r="E7" s="16">
        <v>400.27</v>
      </c>
      <c r="F7" s="17">
        <f t="shared" si="1"/>
        <v>3</v>
      </c>
      <c r="G7" s="16">
        <v>15725.21</v>
      </c>
      <c r="H7" s="17">
        <f t="shared" si="2"/>
        <v>4</v>
      </c>
      <c r="I7" s="21">
        <f t="shared" si="3"/>
        <v>3.3333333333333335</v>
      </c>
      <c r="J7" s="24">
        <f t="shared" si="4"/>
        <v>3</v>
      </c>
      <c r="K7" s="22">
        <v>2</v>
      </c>
      <c r="L7" s="27">
        <f t="shared" si="5"/>
        <v>6</v>
      </c>
      <c r="M7" s="28">
        <f t="shared" si="6"/>
        <v>3</v>
      </c>
      <c r="N7" s="30">
        <v>3.3333333333333335</v>
      </c>
      <c r="O7" s="28">
        <f t="shared" ref="O7:O27" si="9">ROUND(N7,0)</f>
        <v>3</v>
      </c>
      <c r="P7" s="30">
        <f t="shared" ref="P7:P27" si="10">M7-O7</f>
        <v>0</v>
      </c>
      <c r="Q7" s="33">
        <f t="shared" ref="Q7:Q27" si="11">IF(P7&lt;-1,1,IF(P7&lt;1,2,IF(P7=1,3,4)))</f>
        <v>2</v>
      </c>
      <c r="R7" s="5">
        <v>3</v>
      </c>
      <c r="S7" s="5">
        <v>4</v>
      </c>
      <c r="T7" s="5">
        <f t="shared" si="7"/>
        <v>12</v>
      </c>
      <c r="U7" s="86">
        <f t="shared" si="8"/>
        <v>3</v>
      </c>
    </row>
    <row r="8" spans="1:21" x14ac:dyDescent="0.35">
      <c r="A8" s="8">
        <v>7</v>
      </c>
      <c r="B8" s="82" t="s">
        <v>19</v>
      </c>
      <c r="C8" s="16">
        <v>98.79</v>
      </c>
      <c r="D8" s="17">
        <f t="shared" si="0"/>
        <v>3</v>
      </c>
      <c r="E8" s="16">
        <v>283.52999999999997</v>
      </c>
      <c r="F8" s="17">
        <f t="shared" si="1"/>
        <v>3</v>
      </c>
      <c r="G8" s="16">
        <v>13531.01</v>
      </c>
      <c r="H8" s="17">
        <f t="shared" si="2"/>
        <v>4</v>
      </c>
      <c r="I8" s="21">
        <f t="shared" si="3"/>
        <v>3.3333333333333335</v>
      </c>
      <c r="J8" s="24">
        <f t="shared" si="4"/>
        <v>3</v>
      </c>
      <c r="K8" s="22">
        <v>3</v>
      </c>
      <c r="L8" s="27">
        <f t="shared" si="5"/>
        <v>9</v>
      </c>
      <c r="M8" s="28">
        <f t="shared" si="6"/>
        <v>3</v>
      </c>
      <c r="N8" s="30">
        <v>1.3333333333333333</v>
      </c>
      <c r="O8" s="28">
        <f t="shared" si="9"/>
        <v>1</v>
      </c>
      <c r="P8" s="30">
        <f t="shared" si="10"/>
        <v>2</v>
      </c>
      <c r="Q8" s="36">
        <f t="shared" si="11"/>
        <v>4</v>
      </c>
      <c r="R8" s="5">
        <v>3</v>
      </c>
      <c r="S8" s="5">
        <v>4</v>
      </c>
      <c r="T8" s="5">
        <f t="shared" si="7"/>
        <v>12</v>
      </c>
      <c r="U8" s="86">
        <f t="shared" si="8"/>
        <v>3</v>
      </c>
    </row>
    <row r="9" spans="1:21" x14ac:dyDescent="0.35">
      <c r="A9" s="8">
        <v>8</v>
      </c>
      <c r="B9" s="9" t="s">
        <v>20</v>
      </c>
      <c r="C9" s="16">
        <v>110.05</v>
      </c>
      <c r="D9" s="17">
        <f t="shared" si="0"/>
        <v>3</v>
      </c>
      <c r="E9" s="16">
        <v>226.9</v>
      </c>
      <c r="F9" s="17">
        <f t="shared" si="1"/>
        <v>2</v>
      </c>
      <c r="G9" s="16">
        <v>5107.2</v>
      </c>
      <c r="H9" s="17">
        <f t="shared" si="2"/>
        <v>2</v>
      </c>
      <c r="I9" s="21">
        <f t="shared" si="3"/>
        <v>2.3333333333333335</v>
      </c>
      <c r="J9" s="24">
        <f t="shared" si="4"/>
        <v>2</v>
      </c>
      <c r="K9" s="22">
        <v>4</v>
      </c>
      <c r="L9" s="27">
        <f t="shared" si="5"/>
        <v>8</v>
      </c>
      <c r="M9" s="28">
        <f t="shared" si="6"/>
        <v>3</v>
      </c>
      <c r="N9" s="30">
        <v>2.3333333333333335</v>
      </c>
      <c r="O9" s="28">
        <f t="shared" si="9"/>
        <v>2</v>
      </c>
      <c r="P9" s="30">
        <f t="shared" si="10"/>
        <v>1</v>
      </c>
      <c r="Q9" s="35">
        <f t="shared" si="11"/>
        <v>3</v>
      </c>
      <c r="R9" s="5">
        <v>3</v>
      </c>
      <c r="S9" s="5">
        <v>4</v>
      </c>
      <c r="T9" s="5">
        <f t="shared" si="7"/>
        <v>12</v>
      </c>
      <c r="U9" s="86">
        <f t="shared" si="8"/>
        <v>3</v>
      </c>
    </row>
    <row r="10" spans="1:21" x14ac:dyDescent="0.35">
      <c r="A10" s="8">
        <v>9</v>
      </c>
      <c r="B10" s="9" t="s">
        <v>21</v>
      </c>
      <c r="C10" s="16">
        <v>77.06</v>
      </c>
      <c r="D10" s="17">
        <f t="shared" si="0"/>
        <v>3</v>
      </c>
      <c r="E10" s="16">
        <v>309.32</v>
      </c>
      <c r="F10" s="17">
        <f t="shared" si="1"/>
        <v>3</v>
      </c>
      <c r="G10" s="16">
        <v>10530.81</v>
      </c>
      <c r="H10" s="17">
        <f t="shared" si="2"/>
        <v>3</v>
      </c>
      <c r="I10" s="21">
        <f t="shared" si="3"/>
        <v>3</v>
      </c>
      <c r="J10" s="24">
        <f t="shared" si="4"/>
        <v>3</v>
      </c>
      <c r="K10" s="22">
        <v>2</v>
      </c>
      <c r="L10" s="27">
        <f t="shared" si="5"/>
        <v>6</v>
      </c>
      <c r="M10" s="28">
        <f t="shared" si="6"/>
        <v>3</v>
      </c>
      <c r="N10" s="30">
        <v>1.8333333333333333</v>
      </c>
      <c r="O10" s="28">
        <f t="shared" si="9"/>
        <v>2</v>
      </c>
      <c r="P10" s="30">
        <f t="shared" si="10"/>
        <v>1</v>
      </c>
      <c r="Q10" s="35">
        <f t="shared" si="11"/>
        <v>3</v>
      </c>
      <c r="R10" s="5">
        <v>3</v>
      </c>
      <c r="S10" s="5">
        <v>4</v>
      </c>
      <c r="T10" s="5">
        <f t="shared" si="7"/>
        <v>12</v>
      </c>
      <c r="U10" s="86">
        <f t="shared" si="8"/>
        <v>3</v>
      </c>
    </row>
    <row r="11" spans="1:21" x14ac:dyDescent="0.35">
      <c r="A11" s="8">
        <v>10</v>
      </c>
      <c r="B11" s="9" t="s">
        <v>22</v>
      </c>
      <c r="C11" s="16">
        <v>59.84</v>
      </c>
      <c r="D11" s="17">
        <f t="shared" si="0"/>
        <v>2</v>
      </c>
      <c r="E11" s="16">
        <v>208.37</v>
      </c>
      <c r="F11" s="17">
        <f t="shared" si="1"/>
        <v>2</v>
      </c>
      <c r="G11" s="16">
        <v>13317.16</v>
      </c>
      <c r="H11" s="17">
        <f t="shared" si="2"/>
        <v>4</v>
      </c>
      <c r="I11" s="21">
        <f t="shared" si="3"/>
        <v>2.6666666666666665</v>
      </c>
      <c r="J11" s="24">
        <f t="shared" si="4"/>
        <v>3</v>
      </c>
      <c r="K11" s="22">
        <v>1</v>
      </c>
      <c r="L11" s="27">
        <f t="shared" si="5"/>
        <v>3</v>
      </c>
      <c r="M11" s="28">
        <f t="shared" si="6"/>
        <v>2</v>
      </c>
      <c r="N11" s="30">
        <v>2.5</v>
      </c>
      <c r="O11" s="28">
        <f t="shared" si="9"/>
        <v>3</v>
      </c>
      <c r="P11" s="30">
        <f t="shared" si="10"/>
        <v>-1</v>
      </c>
      <c r="Q11" s="33">
        <f t="shared" si="11"/>
        <v>2</v>
      </c>
      <c r="R11" s="5">
        <v>3</v>
      </c>
      <c r="S11" s="5">
        <v>4</v>
      </c>
      <c r="T11" s="5">
        <f t="shared" si="7"/>
        <v>12</v>
      </c>
      <c r="U11" s="86">
        <f t="shared" si="8"/>
        <v>3</v>
      </c>
    </row>
    <row r="12" spans="1:21" x14ac:dyDescent="0.35">
      <c r="A12" s="8">
        <v>11</v>
      </c>
      <c r="B12" s="9" t="s">
        <v>23</v>
      </c>
      <c r="C12" s="16">
        <v>81.45</v>
      </c>
      <c r="D12" s="17">
        <f t="shared" si="0"/>
        <v>3</v>
      </c>
      <c r="E12" s="16">
        <v>270.10000000000002</v>
      </c>
      <c r="F12" s="17">
        <f t="shared" si="1"/>
        <v>3</v>
      </c>
      <c r="G12" s="16">
        <v>11124.72</v>
      </c>
      <c r="H12" s="17">
        <f t="shared" si="2"/>
        <v>3</v>
      </c>
      <c r="I12" s="21">
        <f t="shared" si="3"/>
        <v>3</v>
      </c>
      <c r="J12" s="24">
        <f t="shared" si="4"/>
        <v>3</v>
      </c>
      <c r="K12" s="22">
        <v>2</v>
      </c>
      <c r="L12" s="27">
        <f t="shared" si="5"/>
        <v>6</v>
      </c>
      <c r="M12" s="28">
        <f t="shared" si="6"/>
        <v>3</v>
      </c>
      <c r="N12" s="30">
        <v>1.8333333333333333</v>
      </c>
      <c r="O12" s="28">
        <f t="shared" si="9"/>
        <v>2</v>
      </c>
      <c r="P12" s="30">
        <f t="shared" si="10"/>
        <v>1</v>
      </c>
      <c r="Q12" s="35">
        <f t="shared" si="11"/>
        <v>3</v>
      </c>
      <c r="R12" s="5">
        <v>3</v>
      </c>
      <c r="S12" s="5">
        <v>4</v>
      </c>
      <c r="T12" s="5">
        <f t="shared" si="7"/>
        <v>12</v>
      </c>
      <c r="U12" s="86">
        <f t="shared" si="8"/>
        <v>3</v>
      </c>
    </row>
    <row r="13" spans="1:21" x14ac:dyDescent="0.35">
      <c r="A13" s="8">
        <v>12</v>
      </c>
      <c r="B13" s="9" t="s">
        <v>49</v>
      </c>
      <c r="C13" s="16">
        <v>80.77</v>
      </c>
      <c r="D13" s="17">
        <f t="shared" si="0"/>
        <v>3</v>
      </c>
      <c r="E13" s="16">
        <v>369.58</v>
      </c>
      <c r="F13" s="17">
        <f t="shared" si="1"/>
        <v>3</v>
      </c>
      <c r="G13" s="16">
        <v>11218.79</v>
      </c>
      <c r="H13" s="17">
        <f t="shared" si="2"/>
        <v>3</v>
      </c>
      <c r="I13" s="21">
        <f t="shared" si="3"/>
        <v>3</v>
      </c>
      <c r="J13" s="24">
        <f t="shared" si="4"/>
        <v>3</v>
      </c>
      <c r="K13" s="22">
        <v>1</v>
      </c>
      <c r="L13" s="27">
        <f t="shared" si="5"/>
        <v>3</v>
      </c>
      <c r="M13" s="28">
        <f t="shared" si="6"/>
        <v>2</v>
      </c>
      <c r="N13" s="30">
        <v>1.6666666666666667</v>
      </c>
      <c r="O13" s="28">
        <f t="shared" si="9"/>
        <v>2</v>
      </c>
      <c r="P13" s="30">
        <f t="shared" si="10"/>
        <v>0</v>
      </c>
      <c r="Q13" s="33">
        <f t="shared" si="11"/>
        <v>2</v>
      </c>
      <c r="R13" s="5">
        <v>3</v>
      </c>
      <c r="S13" s="5">
        <v>4</v>
      </c>
      <c r="T13" s="5">
        <f t="shared" si="7"/>
        <v>12</v>
      </c>
      <c r="U13" s="86">
        <f t="shared" si="8"/>
        <v>3</v>
      </c>
    </row>
    <row r="14" spans="1:21" x14ac:dyDescent="0.35">
      <c r="A14" s="8">
        <v>13</v>
      </c>
      <c r="B14" s="9" t="s">
        <v>24</v>
      </c>
      <c r="C14" s="16">
        <v>60.48</v>
      </c>
      <c r="D14" s="17">
        <f t="shared" si="0"/>
        <v>2</v>
      </c>
      <c r="E14" s="16">
        <v>231.16</v>
      </c>
      <c r="F14" s="17">
        <f t="shared" si="1"/>
        <v>3</v>
      </c>
      <c r="G14" s="16">
        <v>2792.88</v>
      </c>
      <c r="H14" s="17">
        <f t="shared" si="2"/>
        <v>1</v>
      </c>
      <c r="I14" s="21">
        <f t="shared" si="3"/>
        <v>2</v>
      </c>
      <c r="J14" s="24">
        <f t="shared" si="4"/>
        <v>2</v>
      </c>
      <c r="K14" s="22">
        <v>4</v>
      </c>
      <c r="L14" s="27">
        <f t="shared" si="5"/>
        <v>8</v>
      </c>
      <c r="M14" s="28">
        <f t="shared" si="6"/>
        <v>3</v>
      </c>
      <c r="N14" s="30">
        <v>1.1666666666666667</v>
      </c>
      <c r="O14" s="28">
        <f t="shared" si="9"/>
        <v>1</v>
      </c>
      <c r="P14" s="30">
        <f t="shared" si="10"/>
        <v>2</v>
      </c>
      <c r="Q14" s="36">
        <f t="shared" si="11"/>
        <v>4</v>
      </c>
      <c r="R14" s="5">
        <v>3</v>
      </c>
      <c r="S14" s="5">
        <v>4</v>
      </c>
      <c r="T14" s="5">
        <f t="shared" si="7"/>
        <v>12</v>
      </c>
      <c r="U14" s="86">
        <f t="shared" si="8"/>
        <v>3</v>
      </c>
    </row>
    <row r="15" spans="1:21" x14ac:dyDescent="0.35">
      <c r="A15" s="8">
        <v>14</v>
      </c>
      <c r="B15" s="9" t="s">
        <v>25</v>
      </c>
      <c r="C15" s="16">
        <v>83.29</v>
      </c>
      <c r="D15" s="17">
        <f t="shared" si="0"/>
        <v>3</v>
      </c>
      <c r="E15" s="16">
        <v>425.74</v>
      </c>
      <c r="F15" s="17">
        <f t="shared" si="1"/>
        <v>3</v>
      </c>
      <c r="G15" s="16">
        <v>9384.61</v>
      </c>
      <c r="H15" s="17">
        <f t="shared" si="2"/>
        <v>3</v>
      </c>
      <c r="I15" s="21">
        <f t="shared" si="3"/>
        <v>3</v>
      </c>
      <c r="J15" s="24">
        <f t="shared" si="4"/>
        <v>3</v>
      </c>
      <c r="K15" s="22">
        <v>3</v>
      </c>
      <c r="L15" s="27">
        <f t="shared" si="5"/>
        <v>9</v>
      </c>
      <c r="M15" s="28">
        <f t="shared" si="6"/>
        <v>3</v>
      </c>
      <c r="N15" s="30">
        <v>2.3333333333333335</v>
      </c>
      <c r="O15" s="28">
        <f t="shared" si="9"/>
        <v>2</v>
      </c>
      <c r="P15" s="30">
        <f t="shared" si="10"/>
        <v>1</v>
      </c>
      <c r="Q15" s="35">
        <f t="shared" si="11"/>
        <v>3</v>
      </c>
      <c r="R15" s="5">
        <v>3</v>
      </c>
      <c r="S15" s="5">
        <v>4</v>
      </c>
      <c r="T15" s="5">
        <f t="shared" si="7"/>
        <v>12</v>
      </c>
      <c r="U15" s="86">
        <f t="shared" si="8"/>
        <v>3</v>
      </c>
    </row>
    <row r="16" spans="1:21" x14ac:dyDescent="0.35">
      <c r="A16" s="8">
        <v>15</v>
      </c>
      <c r="B16" s="9" t="s">
        <v>26</v>
      </c>
      <c r="C16" s="16">
        <v>63.7</v>
      </c>
      <c r="D16" s="17">
        <f t="shared" si="0"/>
        <v>2</v>
      </c>
      <c r="E16" s="16">
        <v>227.53</v>
      </c>
      <c r="F16" s="17">
        <f t="shared" si="1"/>
        <v>2</v>
      </c>
      <c r="G16" s="16">
        <v>11664.72</v>
      </c>
      <c r="H16" s="17">
        <f t="shared" si="2"/>
        <v>3</v>
      </c>
      <c r="I16" s="21">
        <f t="shared" si="3"/>
        <v>2.3333333333333335</v>
      </c>
      <c r="J16" s="24">
        <f t="shared" si="4"/>
        <v>2</v>
      </c>
      <c r="K16" s="22">
        <v>2</v>
      </c>
      <c r="L16" s="27">
        <f t="shared" si="5"/>
        <v>4</v>
      </c>
      <c r="M16" s="28">
        <f t="shared" si="6"/>
        <v>2</v>
      </c>
      <c r="N16" s="30">
        <v>1.6666666666666667</v>
      </c>
      <c r="O16" s="28">
        <f t="shared" si="9"/>
        <v>2</v>
      </c>
      <c r="P16" s="30">
        <f t="shared" si="10"/>
        <v>0</v>
      </c>
      <c r="Q16" s="33">
        <f t="shared" si="11"/>
        <v>2</v>
      </c>
      <c r="R16" s="5">
        <v>3</v>
      </c>
      <c r="S16" s="5">
        <v>4</v>
      </c>
      <c r="T16" s="5">
        <f t="shared" si="7"/>
        <v>12</v>
      </c>
      <c r="U16" s="86">
        <f t="shared" si="8"/>
        <v>3</v>
      </c>
    </row>
    <row r="17" spans="1:21" x14ac:dyDescent="0.35">
      <c r="A17" s="8">
        <v>16</v>
      </c>
      <c r="B17" s="9" t="s">
        <v>27</v>
      </c>
      <c r="C17" s="16">
        <v>93.51</v>
      </c>
      <c r="D17" s="17">
        <f t="shared" si="0"/>
        <v>3</v>
      </c>
      <c r="E17" s="16">
        <v>371.22</v>
      </c>
      <c r="F17" s="17">
        <f t="shared" si="1"/>
        <v>3</v>
      </c>
      <c r="G17" s="16">
        <v>7927.7</v>
      </c>
      <c r="H17" s="17">
        <f t="shared" si="2"/>
        <v>2</v>
      </c>
      <c r="I17" s="21">
        <f t="shared" si="3"/>
        <v>2.6666666666666665</v>
      </c>
      <c r="J17" s="24">
        <f t="shared" si="4"/>
        <v>3</v>
      </c>
      <c r="K17" s="22">
        <v>3</v>
      </c>
      <c r="L17" s="27">
        <f t="shared" si="5"/>
        <v>9</v>
      </c>
      <c r="M17" s="28">
        <f t="shared" si="6"/>
        <v>3</v>
      </c>
      <c r="N17" s="30">
        <v>1.5</v>
      </c>
      <c r="O17" s="28">
        <f t="shared" si="9"/>
        <v>2</v>
      </c>
      <c r="P17" s="30">
        <f t="shared" si="10"/>
        <v>1</v>
      </c>
      <c r="Q17" s="35">
        <f t="shared" si="11"/>
        <v>3</v>
      </c>
      <c r="R17" s="5">
        <v>3</v>
      </c>
      <c r="S17" s="5">
        <v>4</v>
      </c>
      <c r="T17" s="5">
        <f t="shared" si="7"/>
        <v>12</v>
      </c>
      <c r="U17" s="86">
        <f t="shared" si="8"/>
        <v>3</v>
      </c>
    </row>
    <row r="18" spans="1:21" x14ac:dyDescent="0.35">
      <c r="A18" s="8">
        <v>17</v>
      </c>
      <c r="B18" s="9" t="s">
        <v>28</v>
      </c>
      <c r="C18" s="16">
        <v>96.79</v>
      </c>
      <c r="D18" s="17">
        <f t="shared" si="0"/>
        <v>3</v>
      </c>
      <c r="E18" s="16">
        <v>324.67</v>
      </c>
      <c r="F18" s="17">
        <f t="shared" si="1"/>
        <v>3</v>
      </c>
      <c r="G18" s="16">
        <v>11465.47</v>
      </c>
      <c r="H18" s="17">
        <f t="shared" si="2"/>
        <v>3</v>
      </c>
      <c r="I18" s="21">
        <f t="shared" si="3"/>
        <v>3</v>
      </c>
      <c r="J18" s="24">
        <f t="shared" si="4"/>
        <v>3</v>
      </c>
      <c r="K18" s="22">
        <v>3</v>
      </c>
      <c r="L18" s="27">
        <f t="shared" si="5"/>
        <v>9</v>
      </c>
      <c r="M18" s="28">
        <f t="shared" si="6"/>
        <v>3</v>
      </c>
      <c r="N18" s="30">
        <v>2.1666666666666665</v>
      </c>
      <c r="O18" s="28">
        <f t="shared" si="9"/>
        <v>2</v>
      </c>
      <c r="P18" s="30">
        <f t="shared" si="10"/>
        <v>1</v>
      </c>
      <c r="Q18" s="35">
        <f t="shared" si="11"/>
        <v>3</v>
      </c>
      <c r="R18" s="5">
        <v>3</v>
      </c>
      <c r="S18" s="5">
        <v>4</v>
      </c>
      <c r="T18" s="5">
        <f t="shared" si="7"/>
        <v>12</v>
      </c>
      <c r="U18" s="86">
        <f t="shared" si="8"/>
        <v>3</v>
      </c>
    </row>
    <row r="19" spans="1:21" x14ac:dyDescent="0.35">
      <c r="A19" s="8">
        <v>18</v>
      </c>
      <c r="B19" s="9" t="s">
        <v>29</v>
      </c>
      <c r="C19" s="16">
        <v>86.21</v>
      </c>
      <c r="D19" s="17">
        <f t="shared" si="0"/>
        <v>3</v>
      </c>
      <c r="E19" s="16">
        <v>316.5</v>
      </c>
      <c r="F19" s="17">
        <f t="shared" si="1"/>
        <v>3</v>
      </c>
      <c r="G19" s="16">
        <v>7494.26</v>
      </c>
      <c r="H19" s="17">
        <f t="shared" si="2"/>
        <v>2</v>
      </c>
      <c r="I19" s="21">
        <f t="shared" si="3"/>
        <v>2.6666666666666665</v>
      </c>
      <c r="J19" s="24">
        <f t="shared" si="4"/>
        <v>3</v>
      </c>
      <c r="K19" s="22">
        <v>2</v>
      </c>
      <c r="L19" s="27">
        <f t="shared" si="5"/>
        <v>6</v>
      </c>
      <c r="M19" s="28">
        <f t="shared" si="6"/>
        <v>3</v>
      </c>
      <c r="N19" s="30">
        <v>1.5</v>
      </c>
      <c r="O19" s="28">
        <f t="shared" si="9"/>
        <v>2</v>
      </c>
      <c r="P19" s="30">
        <f t="shared" si="10"/>
        <v>1</v>
      </c>
      <c r="Q19" s="35">
        <f t="shared" si="11"/>
        <v>3</v>
      </c>
      <c r="R19" s="5">
        <v>3</v>
      </c>
      <c r="S19" s="5">
        <v>4</v>
      </c>
      <c r="T19" s="5">
        <f t="shared" si="7"/>
        <v>12</v>
      </c>
      <c r="U19" s="86">
        <f t="shared" si="8"/>
        <v>3</v>
      </c>
    </row>
    <row r="20" spans="1:21" x14ac:dyDescent="0.35">
      <c r="A20" s="8">
        <v>19</v>
      </c>
      <c r="B20" s="82" t="s">
        <v>30</v>
      </c>
      <c r="C20" s="16">
        <v>65.459999999999994</v>
      </c>
      <c r="D20" s="17">
        <f t="shared" si="0"/>
        <v>3</v>
      </c>
      <c r="E20" s="16">
        <v>296.73</v>
      </c>
      <c r="F20" s="17">
        <f t="shared" si="1"/>
        <v>3</v>
      </c>
      <c r="G20" s="16">
        <v>15575.52</v>
      </c>
      <c r="H20" s="17">
        <f t="shared" si="2"/>
        <v>4</v>
      </c>
      <c r="I20" s="21">
        <f t="shared" si="3"/>
        <v>3.3333333333333335</v>
      </c>
      <c r="J20" s="24">
        <f t="shared" si="4"/>
        <v>3</v>
      </c>
      <c r="K20" s="22">
        <v>1</v>
      </c>
      <c r="L20" s="27">
        <f t="shared" si="5"/>
        <v>3</v>
      </c>
      <c r="M20" s="28">
        <f t="shared" si="6"/>
        <v>2</v>
      </c>
      <c r="N20" s="30">
        <v>1.5</v>
      </c>
      <c r="O20" s="28">
        <f t="shared" si="9"/>
        <v>2</v>
      </c>
      <c r="P20" s="30">
        <f t="shared" si="10"/>
        <v>0</v>
      </c>
      <c r="Q20" s="33">
        <f t="shared" si="11"/>
        <v>2</v>
      </c>
      <c r="R20" s="5">
        <v>3</v>
      </c>
      <c r="S20" s="5">
        <v>4</v>
      </c>
      <c r="T20" s="5">
        <f t="shared" si="7"/>
        <v>12</v>
      </c>
      <c r="U20" s="86">
        <f t="shared" si="8"/>
        <v>3</v>
      </c>
    </row>
    <row r="21" spans="1:21" x14ac:dyDescent="0.35">
      <c r="A21" s="8">
        <v>20</v>
      </c>
      <c r="B21" s="9" t="s">
        <v>31</v>
      </c>
      <c r="C21" s="16">
        <v>40.69</v>
      </c>
      <c r="D21" s="17">
        <f t="shared" si="0"/>
        <v>1</v>
      </c>
      <c r="E21" s="16">
        <v>196.16</v>
      </c>
      <c r="F21" s="17">
        <f t="shared" si="1"/>
        <v>2</v>
      </c>
      <c r="G21" s="16">
        <v>8629.1</v>
      </c>
      <c r="H21" s="17">
        <f t="shared" si="2"/>
        <v>3</v>
      </c>
      <c r="I21" s="21">
        <f t="shared" si="3"/>
        <v>2</v>
      </c>
      <c r="J21" s="24">
        <f t="shared" si="4"/>
        <v>2</v>
      </c>
      <c r="K21" s="22">
        <v>3</v>
      </c>
      <c r="L21" s="27">
        <f t="shared" si="5"/>
        <v>6</v>
      </c>
      <c r="M21" s="28">
        <f t="shared" si="6"/>
        <v>3</v>
      </c>
      <c r="N21" s="30">
        <v>1.3333333333333333</v>
      </c>
      <c r="O21" s="28">
        <f t="shared" si="9"/>
        <v>1</v>
      </c>
      <c r="P21" s="30">
        <f t="shared" si="10"/>
        <v>2</v>
      </c>
      <c r="Q21" s="36">
        <f t="shared" si="11"/>
        <v>4</v>
      </c>
      <c r="R21" s="5">
        <v>3</v>
      </c>
      <c r="S21" s="5">
        <v>4</v>
      </c>
      <c r="T21" s="5">
        <f t="shared" si="7"/>
        <v>12</v>
      </c>
      <c r="U21" s="86">
        <f t="shared" si="8"/>
        <v>3</v>
      </c>
    </row>
    <row r="22" spans="1:21" x14ac:dyDescent="0.35">
      <c r="A22" s="8">
        <v>21</v>
      </c>
      <c r="B22" s="9" t="s">
        <v>32</v>
      </c>
      <c r="C22" s="16">
        <v>63.55</v>
      </c>
      <c r="D22" s="17">
        <f t="shared" si="0"/>
        <v>2</v>
      </c>
      <c r="E22" s="16">
        <v>291.43</v>
      </c>
      <c r="F22" s="17">
        <f t="shared" si="1"/>
        <v>3</v>
      </c>
      <c r="G22" s="16">
        <v>9206.66</v>
      </c>
      <c r="H22" s="17">
        <f t="shared" si="2"/>
        <v>3</v>
      </c>
      <c r="I22" s="21">
        <f t="shared" si="3"/>
        <v>2.6666666666666665</v>
      </c>
      <c r="J22" s="24">
        <f t="shared" si="4"/>
        <v>3</v>
      </c>
      <c r="K22" s="22">
        <v>3</v>
      </c>
      <c r="L22" s="27">
        <f t="shared" si="5"/>
        <v>9</v>
      </c>
      <c r="M22" s="28">
        <f t="shared" si="6"/>
        <v>3</v>
      </c>
      <c r="N22" s="30">
        <v>1.8333333333333333</v>
      </c>
      <c r="O22" s="28">
        <f t="shared" si="9"/>
        <v>2</v>
      </c>
      <c r="P22" s="30">
        <f t="shared" si="10"/>
        <v>1</v>
      </c>
      <c r="Q22" s="35">
        <f t="shared" si="11"/>
        <v>3</v>
      </c>
      <c r="R22" s="5">
        <v>3</v>
      </c>
      <c r="S22" s="5">
        <v>4</v>
      </c>
      <c r="T22" s="5">
        <f t="shared" si="7"/>
        <v>12</v>
      </c>
      <c r="U22" s="86">
        <f t="shared" si="8"/>
        <v>3</v>
      </c>
    </row>
    <row r="23" spans="1:21" x14ac:dyDescent="0.35">
      <c r="A23" s="8">
        <v>22</v>
      </c>
      <c r="B23" s="82" t="s">
        <v>33</v>
      </c>
      <c r="C23" s="16">
        <v>574.30999999999995</v>
      </c>
      <c r="D23" s="17">
        <f t="shared" si="0"/>
        <v>4</v>
      </c>
      <c r="E23" s="16">
        <v>1401.56</v>
      </c>
      <c r="F23" s="17">
        <f t="shared" si="1"/>
        <v>4</v>
      </c>
      <c r="G23" s="16">
        <v>5047.6899999999996</v>
      </c>
      <c r="H23" s="17">
        <f t="shared" si="2"/>
        <v>2</v>
      </c>
      <c r="I23" s="21">
        <f t="shared" si="3"/>
        <v>3.3333333333333335</v>
      </c>
      <c r="J23" s="24">
        <f t="shared" si="4"/>
        <v>3</v>
      </c>
      <c r="K23" s="22">
        <v>4</v>
      </c>
      <c r="L23" s="27">
        <f t="shared" si="5"/>
        <v>12</v>
      </c>
      <c r="M23" s="28">
        <f t="shared" si="6"/>
        <v>4</v>
      </c>
      <c r="N23" s="30">
        <v>2.1666666666666665</v>
      </c>
      <c r="O23" s="28">
        <f t="shared" si="9"/>
        <v>2</v>
      </c>
      <c r="P23" s="30">
        <f t="shared" si="10"/>
        <v>2</v>
      </c>
      <c r="Q23" s="36">
        <f t="shared" si="11"/>
        <v>4</v>
      </c>
      <c r="R23" s="5">
        <v>3</v>
      </c>
      <c r="S23" s="5">
        <v>4</v>
      </c>
      <c r="T23" s="5">
        <f t="shared" si="7"/>
        <v>12</v>
      </c>
      <c r="U23" s="86">
        <f t="shared" si="8"/>
        <v>3</v>
      </c>
    </row>
    <row r="24" spans="1:21" x14ac:dyDescent="0.35">
      <c r="A24" s="8">
        <v>23</v>
      </c>
      <c r="B24" s="9" t="s">
        <v>34</v>
      </c>
      <c r="C24" s="16">
        <v>97.08</v>
      </c>
      <c r="D24" s="17">
        <f t="shared" si="0"/>
        <v>3</v>
      </c>
      <c r="E24" s="16">
        <v>466.03</v>
      </c>
      <c r="F24" s="17">
        <f t="shared" si="1"/>
        <v>3</v>
      </c>
      <c r="G24" s="16">
        <v>2392.15</v>
      </c>
      <c r="H24" s="17">
        <f t="shared" si="2"/>
        <v>1</v>
      </c>
      <c r="I24" s="21">
        <f t="shared" si="3"/>
        <v>2.3333333333333335</v>
      </c>
      <c r="J24" s="24">
        <f t="shared" si="4"/>
        <v>2</v>
      </c>
      <c r="K24" s="22">
        <v>4</v>
      </c>
      <c r="L24" s="27">
        <f t="shared" si="5"/>
        <v>8</v>
      </c>
      <c r="M24" s="28">
        <f t="shared" si="6"/>
        <v>3</v>
      </c>
      <c r="N24" s="30">
        <v>1.8333333333333333</v>
      </c>
      <c r="O24" s="28">
        <f t="shared" si="9"/>
        <v>2</v>
      </c>
      <c r="P24" s="30">
        <f t="shared" si="10"/>
        <v>1</v>
      </c>
      <c r="Q24" s="35">
        <f t="shared" si="11"/>
        <v>3</v>
      </c>
      <c r="R24" s="5">
        <v>3</v>
      </c>
      <c r="S24" s="5">
        <v>4</v>
      </c>
      <c r="T24" s="5">
        <f t="shared" si="7"/>
        <v>12</v>
      </c>
      <c r="U24" s="86">
        <f t="shared" si="8"/>
        <v>3</v>
      </c>
    </row>
    <row r="25" spans="1:21" x14ac:dyDescent="0.35">
      <c r="A25" s="8">
        <v>24</v>
      </c>
      <c r="B25" s="9" t="s">
        <v>35</v>
      </c>
      <c r="C25" s="16">
        <v>50.01</v>
      </c>
      <c r="D25" s="17">
        <f t="shared" si="0"/>
        <v>2</v>
      </c>
      <c r="E25" s="16">
        <v>181.56</v>
      </c>
      <c r="F25" s="17">
        <f t="shared" si="1"/>
        <v>2</v>
      </c>
      <c r="G25" s="16">
        <v>11775.48</v>
      </c>
      <c r="H25" s="17">
        <f t="shared" si="2"/>
        <v>4</v>
      </c>
      <c r="I25" s="21">
        <f t="shared" si="3"/>
        <v>2.6666666666666665</v>
      </c>
      <c r="J25" s="24">
        <f t="shared" si="4"/>
        <v>3</v>
      </c>
      <c r="K25" s="22">
        <v>2</v>
      </c>
      <c r="L25" s="27">
        <f t="shared" si="5"/>
        <v>6</v>
      </c>
      <c r="M25" s="28">
        <f t="shared" si="6"/>
        <v>3</v>
      </c>
      <c r="N25" s="30">
        <v>2</v>
      </c>
      <c r="O25" s="28">
        <f t="shared" si="9"/>
        <v>2</v>
      </c>
      <c r="P25" s="30">
        <f t="shared" si="10"/>
        <v>1</v>
      </c>
      <c r="Q25" s="35">
        <f t="shared" si="11"/>
        <v>3</v>
      </c>
      <c r="R25" s="5">
        <v>3</v>
      </c>
      <c r="S25" s="5">
        <v>4</v>
      </c>
      <c r="T25" s="5">
        <f t="shared" si="7"/>
        <v>12</v>
      </c>
      <c r="U25" s="86">
        <f t="shared" si="8"/>
        <v>3</v>
      </c>
    </row>
    <row r="26" spans="1:21" x14ac:dyDescent="0.35">
      <c r="A26" s="8">
        <v>25</v>
      </c>
      <c r="B26" s="9" t="s">
        <v>36</v>
      </c>
      <c r="C26" s="16">
        <v>78.790000000000006</v>
      </c>
      <c r="D26" s="17">
        <f t="shared" si="0"/>
        <v>3</v>
      </c>
      <c r="E26" s="16">
        <v>228.33</v>
      </c>
      <c r="F26" s="17">
        <f t="shared" si="1"/>
        <v>2</v>
      </c>
      <c r="G26" s="16">
        <v>5199.2700000000004</v>
      </c>
      <c r="H26" s="17">
        <f t="shared" si="2"/>
        <v>2</v>
      </c>
      <c r="I26" s="21">
        <f t="shared" si="3"/>
        <v>2.3333333333333335</v>
      </c>
      <c r="J26" s="24">
        <f t="shared" si="4"/>
        <v>2</v>
      </c>
      <c r="K26" s="22">
        <v>4</v>
      </c>
      <c r="L26" s="27">
        <f t="shared" si="5"/>
        <v>8</v>
      </c>
      <c r="M26" s="28">
        <f t="shared" si="6"/>
        <v>3</v>
      </c>
      <c r="N26" s="30">
        <v>2</v>
      </c>
      <c r="O26" s="28">
        <f t="shared" si="9"/>
        <v>2</v>
      </c>
      <c r="P26" s="30">
        <f t="shared" si="10"/>
        <v>1</v>
      </c>
      <c r="Q26" s="35">
        <f t="shared" si="11"/>
        <v>3</v>
      </c>
      <c r="R26" s="5">
        <v>3</v>
      </c>
      <c r="S26" s="5">
        <v>4</v>
      </c>
      <c r="T26" s="5">
        <f t="shared" si="7"/>
        <v>12</v>
      </c>
      <c r="U26" s="86">
        <f t="shared" si="8"/>
        <v>3</v>
      </c>
    </row>
    <row r="27" spans="1:21" ht="15" thickBot="1" x14ac:dyDescent="0.4">
      <c r="A27" s="11">
        <v>26</v>
      </c>
      <c r="B27" s="12" t="s">
        <v>37</v>
      </c>
      <c r="C27" s="18">
        <v>43.71</v>
      </c>
      <c r="D27" s="19">
        <f t="shared" si="0"/>
        <v>1</v>
      </c>
      <c r="E27" s="18">
        <v>218.49</v>
      </c>
      <c r="F27" s="19">
        <f t="shared" si="1"/>
        <v>2</v>
      </c>
      <c r="G27" s="18">
        <v>7306.98</v>
      </c>
      <c r="H27" s="19">
        <f t="shared" si="2"/>
        <v>2</v>
      </c>
      <c r="I27" s="21">
        <f t="shared" si="3"/>
        <v>1.6666666666666667</v>
      </c>
      <c r="J27" s="25">
        <f t="shared" si="4"/>
        <v>2</v>
      </c>
      <c r="K27" s="22">
        <v>3</v>
      </c>
      <c r="L27" s="27">
        <f t="shared" si="5"/>
        <v>6</v>
      </c>
      <c r="M27" s="29">
        <f t="shared" si="6"/>
        <v>3</v>
      </c>
      <c r="N27" s="30">
        <v>1.5</v>
      </c>
      <c r="O27" s="29">
        <f t="shared" si="9"/>
        <v>2</v>
      </c>
      <c r="P27" s="30">
        <f t="shared" si="10"/>
        <v>1</v>
      </c>
      <c r="Q27" s="37">
        <f t="shared" si="11"/>
        <v>3</v>
      </c>
      <c r="R27" s="5">
        <v>3</v>
      </c>
      <c r="S27" s="5">
        <v>4</v>
      </c>
      <c r="T27" s="5">
        <f t="shared" si="7"/>
        <v>12</v>
      </c>
      <c r="U27" s="86">
        <f t="shared" si="8"/>
        <v>3</v>
      </c>
    </row>
  </sheetData>
  <sortState xmlns:xlrd2="http://schemas.microsoft.com/office/spreadsheetml/2017/richdata2" ref="A2:U27">
    <sortCondition ref="A16:A27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D324-7EFF-4F83-AA5F-F7FDF5FA1C90}">
  <dimension ref="A1:U27"/>
  <sheetViews>
    <sheetView zoomScale="80" zoomScaleNormal="8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A16" sqref="A16:XFD16"/>
    </sheetView>
  </sheetViews>
  <sheetFormatPr defaultColWidth="8.7265625" defaultRowHeight="14" x14ac:dyDescent="0.3"/>
  <cols>
    <col min="1" max="1" width="8.7265625" style="1"/>
    <col min="2" max="2" width="26.54296875" style="1" bestFit="1" customWidth="1"/>
    <col min="3" max="9" width="17.54296875" style="1" customWidth="1"/>
    <col min="10" max="10" width="15.453125" style="3" customWidth="1"/>
    <col min="11" max="11" width="21.26953125" style="3" customWidth="1"/>
    <col min="12" max="12" width="15.7265625" style="3" customWidth="1"/>
    <col min="13" max="14" width="16" style="3" customWidth="1"/>
    <col min="15" max="15" width="17" style="3" customWidth="1"/>
    <col min="16" max="16" width="16.81640625" style="3" customWidth="1"/>
    <col min="17" max="17" width="15.1796875" style="3" customWidth="1"/>
    <col min="18" max="18" width="14.54296875" style="3" customWidth="1"/>
    <col min="19" max="19" width="16.81640625" style="3" customWidth="1"/>
    <col min="20" max="20" width="16.26953125" style="3" customWidth="1"/>
    <col min="21" max="21" width="16.453125" style="1" customWidth="1"/>
    <col min="22" max="16384" width="8.7265625" style="1"/>
  </cols>
  <sheetData>
    <row r="1" spans="1:21" ht="72.5" x14ac:dyDescent="0.3">
      <c r="A1" s="6" t="s">
        <v>0</v>
      </c>
      <c r="B1" s="7" t="s">
        <v>1</v>
      </c>
      <c r="C1" s="6" t="s">
        <v>50</v>
      </c>
      <c r="D1" s="7" t="s">
        <v>39</v>
      </c>
      <c r="E1" s="6" t="s">
        <v>52</v>
      </c>
      <c r="F1" s="7" t="s">
        <v>38</v>
      </c>
      <c r="G1" s="6" t="s">
        <v>51</v>
      </c>
      <c r="H1" s="7" t="s">
        <v>40</v>
      </c>
      <c r="I1" s="42" t="s">
        <v>2</v>
      </c>
      <c r="J1" s="44" t="s">
        <v>3</v>
      </c>
      <c r="K1" s="39" t="s">
        <v>4</v>
      </c>
      <c r="L1" s="46" t="s">
        <v>5</v>
      </c>
      <c r="M1" s="44" t="s">
        <v>6</v>
      </c>
      <c r="N1" s="42" t="s">
        <v>45</v>
      </c>
      <c r="O1" s="44" t="s">
        <v>7</v>
      </c>
      <c r="P1" s="42" t="s">
        <v>8</v>
      </c>
      <c r="Q1" s="44" t="s">
        <v>9</v>
      </c>
      <c r="R1" s="2" t="s">
        <v>10</v>
      </c>
      <c r="S1" s="2" t="s">
        <v>11</v>
      </c>
      <c r="T1" s="2" t="s">
        <v>12</v>
      </c>
      <c r="U1" s="2" t="s">
        <v>13</v>
      </c>
    </row>
    <row r="2" spans="1:21" x14ac:dyDescent="0.3">
      <c r="A2" s="8">
        <v>1</v>
      </c>
      <c r="B2" s="9" t="s">
        <v>14</v>
      </c>
      <c r="C2" s="16">
        <v>177.03</v>
      </c>
      <c r="D2" s="17">
        <f t="shared" ref="D2:D27" si="0">IF(C2&lt;44,1,IF(C2&lt;65,2,IF(C2&lt;178,3,4)))</f>
        <v>3</v>
      </c>
      <c r="E2" s="40">
        <v>0.55733399205500989</v>
      </c>
      <c r="F2" s="17">
        <f t="shared" ref="F2:F27" si="1">IF(E2&lt;0.45,4,IF(E2&lt;0.572,3,IF(E2&lt;0.677,2,1)))</f>
        <v>3</v>
      </c>
      <c r="G2" s="16">
        <v>834.29</v>
      </c>
      <c r="H2" s="17">
        <f t="shared" ref="H2:H27" si="2">IF(G2&lt;88,1,IF(G2&lt;231,2,IF(G2&lt;834,3,4)))</f>
        <v>4</v>
      </c>
      <c r="I2" s="21">
        <f t="shared" ref="I2:I27" si="3">AVERAGE(D2,F2,H2)</f>
        <v>3.3333333333333335</v>
      </c>
      <c r="J2" s="24">
        <f t="shared" ref="J2:J27" si="4">ROUND(I2,0)</f>
        <v>3</v>
      </c>
      <c r="K2" s="43">
        <v>2</v>
      </c>
      <c r="L2" s="47">
        <f t="shared" ref="L2:L27" si="5">J2*K2</f>
        <v>6</v>
      </c>
      <c r="M2" s="48">
        <f t="shared" ref="M2:M27" si="6">IF(L2&lt;3,1,IF(L2&lt;5,2,IF(L2&lt;12,3,4)))</f>
        <v>3</v>
      </c>
      <c r="N2" s="50">
        <v>1.8333333333333333</v>
      </c>
      <c r="O2" s="48">
        <f>ROUND(N2,0)</f>
        <v>2</v>
      </c>
      <c r="P2" s="50">
        <f>M2-O2</f>
        <v>1</v>
      </c>
      <c r="Q2" s="55">
        <f>IF(P2&lt;-1,1,IF(P2&lt;1,2,IF(P2=1,3,4)))</f>
        <v>3</v>
      </c>
      <c r="R2" s="38">
        <v>1</v>
      </c>
      <c r="S2" s="38">
        <v>6</v>
      </c>
      <c r="T2" s="38">
        <f>R2*S2</f>
        <v>6</v>
      </c>
      <c r="U2" s="87">
        <f>IF(T2&lt;6,1,IF(T2&lt;12,2,IF(T2&lt;18,3,4)))</f>
        <v>2</v>
      </c>
    </row>
    <row r="3" spans="1:21" x14ac:dyDescent="0.3">
      <c r="A3" s="8">
        <v>2</v>
      </c>
      <c r="B3" s="9" t="s">
        <v>15</v>
      </c>
      <c r="C3" s="16">
        <v>25.56</v>
      </c>
      <c r="D3" s="17">
        <f t="shared" si="0"/>
        <v>1</v>
      </c>
      <c r="E3" s="40">
        <v>0.52972641894650874</v>
      </c>
      <c r="F3" s="17">
        <f t="shared" si="1"/>
        <v>3</v>
      </c>
      <c r="G3" s="16">
        <v>87.79</v>
      </c>
      <c r="H3" s="17">
        <f t="shared" si="2"/>
        <v>1</v>
      </c>
      <c r="I3" s="21">
        <f t="shared" si="3"/>
        <v>1.6666666666666667</v>
      </c>
      <c r="J3" s="24">
        <f t="shared" si="4"/>
        <v>2</v>
      </c>
      <c r="K3" s="43">
        <v>1</v>
      </c>
      <c r="L3" s="47">
        <f t="shared" si="5"/>
        <v>2</v>
      </c>
      <c r="M3" s="48">
        <f t="shared" si="6"/>
        <v>1</v>
      </c>
      <c r="N3" s="50">
        <v>1.1666666666666667</v>
      </c>
      <c r="O3" s="48">
        <f>ROUND(N3,0)</f>
        <v>1</v>
      </c>
      <c r="P3" s="50">
        <f>M3-O3</f>
        <v>0</v>
      </c>
      <c r="Q3" s="54">
        <f>IF(P3&lt;-1,1,IF(P3&lt;1,2,IF(P3=1,3,4)))</f>
        <v>2</v>
      </c>
      <c r="R3" s="38">
        <v>1</v>
      </c>
      <c r="S3" s="38">
        <v>6</v>
      </c>
      <c r="T3" s="38">
        <f t="shared" ref="T3:T27" si="7">R3*S3</f>
        <v>6</v>
      </c>
      <c r="U3" s="87">
        <f t="shared" ref="U3:U27" si="8">IF(T3&lt;6,1,IF(T3&lt;12,2,IF(T3&lt;18,3,4)))</f>
        <v>2</v>
      </c>
    </row>
    <row r="4" spans="1:21" x14ac:dyDescent="0.3">
      <c r="A4" s="8">
        <v>3</v>
      </c>
      <c r="B4" s="10" t="s">
        <v>48</v>
      </c>
      <c r="C4" s="16">
        <v>98.85</v>
      </c>
      <c r="D4" s="17">
        <f t="shared" si="0"/>
        <v>3</v>
      </c>
      <c r="E4" s="40">
        <v>0.34030148747129879</v>
      </c>
      <c r="F4" s="17">
        <f t="shared" si="1"/>
        <v>4</v>
      </c>
      <c r="G4" s="16">
        <v>252.98</v>
      </c>
      <c r="H4" s="17">
        <f t="shared" si="2"/>
        <v>3</v>
      </c>
      <c r="I4" s="21">
        <f t="shared" si="3"/>
        <v>3.3333333333333335</v>
      </c>
      <c r="J4" s="24">
        <f t="shared" si="4"/>
        <v>3</v>
      </c>
      <c r="K4" s="43">
        <v>2</v>
      </c>
      <c r="L4" s="47">
        <f t="shared" si="5"/>
        <v>6</v>
      </c>
      <c r="M4" s="48">
        <f t="shared" si="6"/>
        <v>3</v>
      </c>
      <c r="N4" s="50">
        <v>2.6666666666666665</v>
      </c>
      <c r="O4" s="48">
        <f>ROUND(N4,0)</f>
        <v>3</v>
      </c>
      <c r="P4" s="50">
        <f>M4-O4</f>
        <v>0</v>
      </c>
      <c r="Q4" s="54">
        <f>IF(P4&lt;-1,1,IF(P4&lt;1,2,IF(P4=1,3,4)))</f>
        <v>2</v>
      </c>
      <c r="R4" s="38">
        <v>1</v>
      </c>
      <c r="S4" s="38">
        <v>6</v>
      </c>
      <c r="T4" s="38">
        <f t="shared" si="7"/>
        <v>6</v>
      </c>
      <c r="U4" s="87">
        <f t="shared" si="8"/>
        <v>2</v>
      </c>
    </row>
    <row r="5" spans="1:21" x14ac:dyDescent="0.3">
      <c r="A5" s="8">
        <v>4</v>
      </c>
      <c r="B5" s="9" t="s">
        <v>16</v>
      </c>
      <c r="C5" s="16">
        <v>59.66</v>
      </c>
      <c r="D5" s="17">
        <f t="shared" si="0"/>
        <v>2</v>
      </c>
      <c r="E5" s="40">
        <v>0.73811965331722607</v>
      </c>
      <c r="F5" s="17">
        <f t="shared" si="1"/>
        <v>1</v>
      </c>
      <c r="G5" s="16">
        <v>161.09</v>
      </c>
      <c r="H5" s="17">
        <f t="shared" si="2"/>
        <v>2</v>
      </c>
      <c r="I5" s="21">
        <f t="shared" si="3"/>
        <v>1.6666666666666667</v>
      </c>
      <c r="J5" s="24">
        <f t="shared" si="4"/>
        <v>2</v>
      </c>
      <c r="K5" s="43">
        <v>1</v>
      </c>
      <c r="L5" s="47">
        <f t="shared" si="5"/>
        <v>2</v>
      </c>
      <c r="M5" s="48">
        <f t="shared" si="6"/>
        <v>1</v>
      </c>
      <c r="N5" s="50">
        <v>3</v>
      </c>
      <c r="O5" s="48">
        <f>ROUND(N5,0)</f>
        <v>3</v>
      </c>
      <c r="P5" s="50">
        <f>M5-O5</f>
        <v>-2</v>
      </c>
      <c r="Q5" s="53">
        <f>IF(P5&lt;-1,1,IF(P5&lt;1,2,IF(P5=1,3,4)))</f>
        <v>1</v>
      </c>
      <c r="R5" s="38">
        <v>1</v>
      </c>
      <c r="S5" s="38">
        <v>6</v>
      </c>
      <c r="T5" s="38">
        <f t="shared" si="7"/>
        <v>6</v>
      </c>
      <c r="U5" s="87">
        <f t="shared" si="8"/>
        <v>2</v>
      </c>
    </row>
    <row r="6" spans="1:21" x14ac:dyDescent="0.3">
      <c r="A6" s="8">
        <v>5</v>
      </c>
      <c r="B6" s="9" t="s">
        <v>17</v>
      </c>
      <c r="C6" s="16">
        <v>93.11</v>
      </c>
      <c r="D6" s="17">
        <f t="shared" si="0"/>
        <v>3</v>
      </c>
      <c r="E6" s="40">
        <v>0.67619039904087619</v>
      </c>
      <c r="F6" s="17">
        <f t="shared" si="1"/>
        <v>2</v>
      </c>
      <c r="G6" s="16">
        <v>419.01</v>
      </c>
      <c r="H6" s="17">
        <f t="shared" si="2"/>
        <v>3</v>
      </c>
      <c r="I6" s="21">
        <f t="shared" si="3"/>
        <v>2.6666666666666665</v>
      </c>
      <c r="J6" s="24">
        <f t="shared" si="4"/>
        <v>3</v>
      </c>
      <c r="K6" s="43">
        <v>1</v>
      </c>
      <c r="L6" s="47">
        <f t="shared" si="5"/>
        <v>3</v>
      </c>
      <c r="M6" s="48">
        <f t="shared" si="6"/>
        <v>2</v>
      </c>
      <c r="N6" s="51" t="s">
        <v>47</v>
      </c>
      <c r="O6" s="52" t="s">
        <v>47</v>
      </c>
      <c r="P6" s="50">
        <f>M6</f>
        <v>2</v>
      </c>
      <c r="Q6" s="54">
        <f>M6</f>
        <v>2</v>
      </c>
      <c r="R6" s="38">
        <v>1</v>
      </c>
      <c r="S6" s="38">
        <v>6</v>
      </c>
      <c r="T6" s="38">
        <f t="shared" si="7"/>
        <v>6</v>
      </c>
      <c r="U6" s="87">
        <f t="shared" si="8"/>
        <v>2</v>
      </c>
    </row>
    <row r="7" spans="1:21" x14ac:dyDescent="0.3">
      <c r="A7" s="8">
        <v>6</v>
      </c>
      <c r="B7" s="9" t="s">
        <v>18</v>
      </c>
      <c r="C7" s="16">
        <v>89.89</v>
      </c>
      <c r="D7" s="17">
        <f t="shared" si="0"/>
        <v>3</v>
      </c>
      <c r="E7" s="40">
        <v>0.59527933298425095</v>
      </c>
      <c r="F7" s="17">
        <f t="shared" si="1"/>
        <v>2</v>
      </c>
      <c r="G7" s="16">
        <v>400.27</v>
      </c>
      <c r="H7" s="17">
        <f t="shared" si="2"/>
        <v>3</v>
      </c>
      <c r="I7" s="21">
        <f t="shared" si="3"/>
        <v>2.6666666666666665</v>
      </c>
      <c r="J7" s="24">
        <f t="shared" si="4"/>
        <v>3</v>
      </c>
      <c r="K7" s="43">
        <v>1</v>
      </c>
      <c r="L7" s="47">
        <f t="shared" si="5"/>
        <v>3</v>
      </c>
      <c r="M7" s="48">
        <f t="shared" si="6"/>
        <v>2</v>
      </c>
      <c r="N7" s="50">
        <v>3.3333333333333335</v>
      </c>
      <c r="O7" s="48">
        <f t="shared" ref="O7:O27" si="9">ROUND(N7,0)</f>
        <v>3</v>
      </c>
      <c r="P7" s="50">
        <f t="shared" ref="P7:P27" si="10">M7-O7</f>
        <v>-1</v>
      </c>
      <c r="Q7" s="54">
        <f t="shared" ref="Q7:Q27" si="11">IF(P7&lt;-1,1,IF(P7&lt;1,2,IF(P7=1,3,4)))</f>
        <v>2</v>
      </c>
      <c r="R7" s="38">
        <v>1</v>
      </c>
      <c r="S7" s="38">
        <v>6</v>
      </c>
      <c r="T7" s="38">
        <f t="shared" si="7"/>
        <v>6</v>
      </c>
      <c r="U7" s="87">
        <f t="shared" si="8"/>
        <v>2</v>
      </c>
    </row>
    <row r="8" spans="1:21" x14ac:dyDescent="0.3">
      <c r="A8" s="8">
        <v>7</v>
      </c>
      <c r="B8" s="9" t="s">
        <v>19</v>
      </c>
      <c r="C8" s="16">
        <v>98.79</v>
      </c>
      <c r="D8" s="17">
        <f t="shared" si="0"/>
        <v>3</v>
      </c>
      <c r="E8" s="40">
        <v>0.6387926887926888</v>
      </c>
      <c r="F8" s="17">
        <f t="shared" si="1"/>
        <v>2</v>
      </c>
      <c r="G8" s="16">
        <v>283.52999999999997</v>
      </c>
      <c r="H8" s="17">
        <f t="shared" si="2"/>
        <v>3</v>
      </c>
      <c r="I8" s="21">
        <f t="shared" si="3"/>
        <v>2.6666666666666665</v>
      </c>
      <c r="J8" s="24">
        <f t="shared" si="4"/>
        <v>3</v>
      </c>
      <c r="K8" s="43">
        <v>1</v>
      </c>
      <c r="L8" s="47">
        <f t="shared" si="5"/>
        <v>3</v>
      </c>
      <c r="M8" s="48">
        <f t="shared" si="6"/>
        <v>2</v>
      </c>
      <c r="N8" s="50">
        <v>1.3333333333333333</v>
      </c>
      <c r="O8" s="48">
        <f t="shared" si="9"/>
        <v>1</v>
      </c>
      <c r="P8" s="50">
        <f t="shared" si="10"/>
        <v>1</v>
      </c>
      <c r="Q8" s="55">
        <f t="shared" si="11"/>
        <v>3</v>
      </c>
      <c r="R8" s="38">
        <v>1</v>
      </c>
      <c r="S8" s="38">
        <v>6</v>
      </c>
      <c r="T8" s="38">
        <f t="shared" si="7"/>
        <v>6</v>
      </c>
      <c r="U8" s="87">
        <f t="shared" si="8"/>
        <v>2</v>
      </c>
    </row>
    <row r="9" spans="1:21" x14ac:dyDescent="0.3">
      <c r="A9" s="8">
        <v>8</v>
      </c>
      <c r="B9" s="9" t="s">
        <v>20</v>
      </c>
      <c r="C9" s="16">
        <v>110.05</v>
      </c>
      <c r="D9" s="17">
        <f t="shared" si="0"/>
        <v>3</v>
      </c>
      <c r="E9" s="40">
        <v>0.5039792173518618</v>
      </c>
      <c r="F9" s="17">
        <f t="shared" si="1"/>
        <v>3</v>
      </c>
      <c r="G9" s="16">
        <v>226.9</v>
      </c>
      <c r="H9" s="17">
        <f t="shared" si="2"/>
        <v>2</v>
      </c>
      <c r="I9" s="21">
        <f t="shared" si="3"/>
        <v>2.6666666666666665</v>
      </c>
      <c r="J9" s="24">
        <f t="shared" si="4"/>
        <v>3</v>
      </c>
      <c r="K9" s="43">
        <v>1</v>
      </c>
      <c r="L9" s="47">
        <f t="shared" si="5"/>
        <v>3</v>
      </c>
      <c r="M9" s="48">
        <f t="shared" si="6"/>
        <v>2</v>
      </c>
      <c r="N9" s="50">
        <v>2.3333333333333335</v>
      </c>
      <c r="O9" s="48">
        <f t="shared" si="9"/>
        <v>2</v>
      </c>
      <c r="P9" s="50">
        <f t="shared" si="10"/>
        <v>0</v>
      </c>
      <c r="Q9" s="54">
        <f t="shared" si="11"/>
        <v>2</v>
      </c>
      <c r="R9" s="38">
        <v>1</v>
      </c>
      <c r="S9" s="38">
        <v>6</v>
      </c>
      <c r="T9" s="38">
        <f t="shared" si="7"/>
        <v>6</v>
      </c>
      <c r="U9" s="87">
        <f t="shared" si="8"/>
        <v>2</v>
      </c>
    </row>
    <row r="10" spans="1:21" x14ac:dyDescent="0.3">
      <c r="A10" s="8">
        <v>9</v>
      </c>
      <c r="B10" s="9" t="s">
        <v>21</v>
      </c>
      <c r="C10" s="16">
        <v>77.06</v>
      </c>
      <c r="D10" s="17">
        <f t="shared" si="0"/>
        <v>3</v>
      </c>
      <c r="E10" s="40">
        <v>0.72773519163763067</v>
      </c>
      <c r="F10" s="17">
        <f t="shared" si="1"/>
        <v>1</v>
      </c>
      <c r="G10" s="16">
        <v>309.32</v>
      </c>
      <c r="H10" s="17">
        <f t="shared" si="2"/>
        <v>3</v>
      </c>
      <c r="I10" s="21">
        <f t="shared" si="3"/>
        <v>2.3333333333333335</v>
      </c>
      <c r="J10" s="24">
        <f t="shared" si="4"/>
        <v>2</v>
      </c>
      <c r="K10" s="43">
        <v>1</v>
      </c>
      <c r="L10" s="47">
        <f t="shared" si="5"/>
        <v>2</v>
      </c>
      <c r="M10" s="48">
        <f t="shared" si="6"/>
        <v>1</v>
      </c>
      <c r="N10" s="50">
        <v>1.8333333333333333</v>
      </c>
      <c r="O10" s="48">
        <f t="shared" si="9"/>
        <v>2</v>
      </c>
      <c r="P10" s="50">
        <f t="shared" si="10"/>
        <v>-1</v>
      </c>
      <c r="Q10" s="54">
        <f t="shared" si="11"/>
        <v>2</v>
      </c>
      <c r="R10" s="38">
        <v>1</v>
      </c>
      <c r="S10" s="38">
        <v>6</v>
      </c>
      <c r="T10" s="38">
        <f t="shared" si="7"/>
        <v>6</v>
      </c>
      <c r="U10" s="87">
        <f t="shared" si="8"/>
        <v>2</v>
      </c>
    </row>
    <row r="11" spans="1:21" x14ac:dyDescent="0.3">
      <c r="A11" s="8">
        <v>10</v>
      </c>
      <c r="B11" s="9" t="s">
        <v>22</v>
      </c>
      <c r="C11" s="16">
        <v>59.84</v>
      </c>
      <c r="D11" s="17">
        <f t="shared" si="0"/>
        <v>2</v>
      </c>
      <c r="E11" s="40">
        <v>0.6954762780433984</v>
      </c>
      <c r="F11" s="17">
        <f t="shared" si="1"/>
        <v>1</v>
      </c>
      <c r="G11" s="16">
        <v>208.37</v>
      </c>
      <c r="H11" s="17">
        <f t="shared" si="2"/>
        <v>2</v>
      </c>
      <c r="I11" s="21">
        <f t="shared" si="3"/>
        <v>1.6666666666666667</v>
      </c>
      <c r="J11" s="24">
        <f t="shared" si="4"/>
        <v>2</v>
      </c>
      <c r="K11" s="43">
        <v>2</v>
      </c>
      <c r="L11" s="47">
        <f t="shared" si="5"/>
        <v>4</v>
      </c>
      <c r="M11" s="48">
        <f t="shared" si="6"/>
        <v>2</v>
      </c>
      <c r="N11" s="50">
        <v>2.5</v>
      </c>
      <c r="O11" s="48">
        <f t="shared" si="9"/>
        <v>3</v>
      </c>
      <c r="P11" s="50">
        <f t="shared" si="10"/>
        <v>-1</v>
      </c>
      <c r="Q11" s="54">
        <f t="shared" si="11"/>
        <v>2</v>
      </c>
      <c r="R11" s="38">
        <v>1</v>
      </c>
      <c r="S11" s="38">
        <v>6</v>
      </c>
      <c r="T11" s="38">
        <f t="shared" si="7"/>
        <v>6</v>
      </c>
      <c r="U11" s="87">
        <f t="shared" si="8"/>
        <v>2</v>
      </c>
    </row>
    <row r="12" spans="1:21" x14ac:dyDescent="0.3">
      <c r="A12" s="8">
        <v>11</v>
      </c>
      <c r="B12" s="9" t="s">
        <v>23</v>
      </c>
      <c r="C12" s="16">
        <v>81.45</v>
      </c>
      <c r="D12" s="17">
        <f t="shared" si="0"/>
        <v>3</v>
      </c>
      <c r="E12" s="40">
        <v>0.72534911407144786</v>
      </c>
      <c r="F12" s="17">
        <f t="shared" si="1"/>
        <v>1</v>
      </c>
      <c r="G12" s="16">
        <v>270.10000000000002</v>
      </c>
      <c r="H12" s="17">
        <f t="shared" si="2"/>
        <v>3</v>
      </c>
      <c r="I12" s="21">
        <f t="shared" si="3"/>
        <v>2.3333333333333335</v>
      </c>
      <c r="J12" s="24">
        <f t="shared" si="4"/>
        <v>2</v>
      </c>
      <c r="K12" s="43">
        <v>2</v>
      </c>
      <c r="L12" s="47">
        <f t="shared" si="5"/>
        <v>4</v>
      </c>
      <c r="M12" s="48">
        <f t="shared" si="6"/>
        <v>2</v>
      </c>
      <c r="N12" s="50">
        <v>1.8333333333333333</v>
      </c>
      <c r="O12" s="48">
        <f t="shared" si="9"/>
        <v>2</v>
      </c>
      <c r="P12" s="50">
        <f t="shared" si="10"/>
        <v>0</v>
      </c>
      <c r="Q12" s="54">
        <f t="shared" si="11"/>
        <v>2</v>
      </c>
      <c r="R12" s="38">
        <v>1</v>
      </c>
      <c r="S12" s="38">
        <v>6</v>
      </c>
      <c r="T12" s="38">
        <f t="shared" si="7"/>
        <v>6</v>
      </c>
      <c r="U12" s="87">
        <f t="shared" si="8"/>
        <v>2</v>
      </c>
    </row>
    <row r="13" spans="1:21" x14ac:dyDescent="0.3">
      <c r="A13" s="8">
        <v>12</v>
      </c>
      <c r="B13" s="9" t="s">
        <v>49</v>
      </c>
      <c r="C13" s="16">
        <v>80.77</v>
      </c>
      <c r="D13" s="17">
        <f t="shared" si="0"/>
        <v>3</v>
      </c>
      <c r="E13" s="40">
        <v>0.55353473352726112</v>
      </c>
      <c r="F13" s="17">
        <f t="shared" si="1"/>
        <v>3</v>
      </c>
      <c r="G13" s="16">
        <v>369.58</v>
      </c>
      <c r="H13" s="17">
        <f t="shared" si="2"/>
        <v>3</v>
      </c>
      <c r="I13" s="21">
        <f t="shared" si="3"/>
        <v>3</v>
      </c>
      <c r="J13" s="24">
        <f t="shared" si="4"/>
        <v>3</v>
      </c>
      <c r="K13" s="43">
        <v>2</v>
      </c>
      <c r="L13" s="47">
        <f t="shared" si="5"/>
        <v>6</v>
      </c>
      <c r="M13" s="48">
        <f t="shared" si="6"/>
        <v>3</v>
      </c>
      <c r="N13" s="50">
        <v>1.6666666666666667</v>
      </c>
      <c r="O13" s="48">
        <f t="shared" si="9"/>
        <v>2</v>
      </c>
      <c r="P13" s="50">
        <f t="shared" si="10"/>
        <v>1</v>
      </c>
      <c r="Q13" s="55">
        <f t="shared" si="11"/>
        <v>3</v>
      </c>
      <c r="R13" s="38">
        <v>1</v>
      </c>
      <c r="S13" s="38">
        <v>6</v>
      </c>
      <c r="T13" s="38">
        <f t="shared" si="7"/>
        <v>6</v>
      </c>
      <c r="U13" s="87">
        <f t="shared" si="8"/>
        <v>2</v>
      </c>
    </row>
    <row r="14" spans="1:21" x14ac:dyDescent="0.3">
      <c r="A14" s="8">
        <v>13</v>
      </c>
      <c r="B14" s="9" t="s">
        <v>24</v>
      </c>
      <c r="C14" s="16">
        <v>60.48</v>
      </c>
      <c r="D14" s="17">
        <f t="shared" si="0"/>
        <v>2</v>
      </c>
      <c r="E14" s="40">
        <v>0.4423096959719936</v>
      </c>
      <c r="F14" s="17">
        <f t="shared" si="1"/>
        <v>4</v>
      </c>
      <c r="G14" s="16">
        <v>231.16</v>
      </c>
      <c r="H14" s="17">
        <f t="shared" si="2"/>
        <v>3</v>
      </c>
      <c r="I14" s="21">
        <f t="shared" si="3"/>
        <v>3</v>
      </c>
      <c r="J14" s="24">
        <f t="shared" si="4"/>
        <v>3</v>
      </c>
      <c r="K14" s="43">
        <v>1</v>
      </c>
      <c r="L14" s="47">
        <f t="shared" si="5"/>
        <v>3</v>
      </c>
      <c r="M14" s="48">
        <f t="shared" si="6"/>
        <v>2</v>
      </c>
      <c r="N14" s="50">
        <v>1.1666666666666667</v>
      </c>
      <c r="O14" s="48">
        <f t="shared" si="9"/>
        <v>1</v>
      </c>
      <c r="P14" s="50">
        <f t="shared" si="10"/>
        <v>1</v>
      </c>
      <c r="Q14" s="55">
        <f t="shared" si="11"/>
        <v>3</v>
      </c>
      <c r="R14" s="38">
        <v>1</v>
      </c>
      <c r="S14" s="38">
        <v>6</v>
      </c>
      <c r="T14" s="38">
        <f t="shared" si="7"/>
        <v>6</v>
      </c>
      <c r="U14" s="87">
        <f t="shared" si="8"/>
        <v>2</v>
      </c>
    </row>
    <row r="15" spans="1:21" x14ac:dyDescent="0.3">
      <c r="A15" s="8">
        <v>14</v>
      </c>
      <c r="B15" s="9" t="s">
        <v>25</v>
      </c>
      <c r="C15" s="16">
        <v>83.29</v>
      </c>
      <c r="D15" s="17">
        <f t="shared" si="0"/>
        <v>3</v>
      </c>
      <c r="E15" s="40">
        <v>0.60234172985850842</v>
      </c>
      <c r="F15" s="17">
        <f t="shared" si="1"/>
        <v>2</v>
      </c>
      <c r="G15" s="16">
        <v>425.74</v>
      </c>
      <c r="H15" s="17">
        <f t="shared" si="2"/>
        <v>3</v>
      </c>
      <c r="I15" s="21">
        <f t="shared" si="3"/>
        <v>2.6666666666666665</v>
      </c>
      <c r="J15" s="24">
        <f t="shared" si="4"/>
        <v>3</v>
      </c>
      <c r="K15" s="43">
        <v>1</v>
      </c>
      <c r="L15" s="47">
        <f t="shared" si="5"/>
        <v>3</v>
      </c>
      <c r="M15" s="48">
        <f t="shared" si="6"/>
        <v>2</v>
      </c>
      <c r="N15" s="50">
        <v>2.3333333333333335</v>
      </c>
      <c r="O15" s="48">
        <f t="shared" si="9"/>
        <v>2</v>
      </c>
      <c r="P15" s="50">
        <f t="shared" si="10"/>
        <v>0</v>
      </c>
      <c r="Q15" s="54">
        <f t="shared" si="11"/>
        <v>2</v>
      </c>
      <c r="R15" s="38">
        <v>1</v>
      </c>
      <c r="S15" s="38">
        <v>6</v>
      </c>
      <c r="T15" s="38">
        <f t="shared" si="7"/>
        <v>6</v>
      </c>
      <c r="U15" s="87">
        <f t="shared" si="8"/>
        <v>2</v>
      </c>
    </row>
    <row r="16" spans="1:21" x14ac:dyDescent="0.3">
      <c r="A16" s="8">
        <v>15</v>
      </c>
      <c r="B16" s="9" t="s">
        <v>26</v>
      </c>
      <c r="C16" s="16">
        <v>63.7</v>
      </c>
      <c r="D16" s="17">
        <f t="shared" si="0"/>
        <v>2</v>
      </c>
      <c r="E16" s="40">
        <v>0.65512491390645544</v>
      </c>
      <c r="F16" s="17">
        <f t="shared" si="1"/>
        <v>2</v>
      </c>
      <c r="G16" s="16">
        <v>227.53</v>
      </c>
      <c r="H16" s="17">
        <f t="shared" si="2"/>
        <v>2</v>
      </c>
      <c r="I16" s="21">
        <f t="shared" si="3"/>
        <v>2</v>
      </c>
      <c r="J16" s="24">
        <f t="shared" si="4"/>
        <v>2</v>
      </c>
      <c r="K16" s="43">
        <v>1</v>
      </c>
      <c r="L16" s="47">
        <f t="shared" si="5"/>
        <v>2</v>
      </c>
      <c r="M16" s="48">
        <f t="shared" si="6"/>
        <v>1</v>
      </c>
      <c r="N16" s="50">
        <v>1.6666666666666667</v>
      </c>
      <c r="O16" s="48">
        <f t="shared" si="9"/>
        <v>2</v>
      </c>
      <c r="P16" s="50">
        <f t="shared" si="10"/>
        <v>-1</v>
      </c>
      <c r="Q16" s="54">
        <f t="shared" si="11"/>
        <v>2</v>
      </c>
      <c r="R16" s="38">
        <v>1</v>
      </c>
      <c r="S16" s="38">
        <v>6</v>
      </c>
      <c r="T16" s="38">
        <f t="shared" si="7"/>
        <v>6</v>
      </c>
      <c r="U16" s="87">
        <f t="shared" si="8"/>
        <v>2</v>
      </c>
    </row>
    <row r="17" spans="1:21" x14ac:dyDescent="0.3">
      <c r="A17" s="8">
        <v>16</v>
      </c>
      <c r="B17" s="9" t="s">
        <v>27</v>
      </c>
      <c r="C17" s="16">
        <v>93.51</v>
      </c>
      <c r="D17" s="17">
        <f t="shared" si="0"/>
        <v>3</v>
      </c>
      <c r="E17" s="40">
        <v>0.71921479453326209</v>
      </c>
      <c r="F17" s="17">
        <f t="shared" si="1"/>
        <v>1</v>
      </c>
      <c r="G17" s="16">
        <v>371.22</v>
      </c>
      <c r="H17" s="17">
        <f t="shared" si="2"/>
        <v>3</v>
      </c>
      <c r="I17" s="21">
        <f t="shared" si="3"/>
        <v>2.3333333333333335</v>
      </c>
      <c r="J17" s="24">
        <f t="shared" si="4"/>
        <v>2</v>
      </c>
      <c r="K17" s="43">
        <v>1</v>
      </c>
      <c r="L17" s="47">
        <f t="shared" si="5"/>
        <v>2</v>
      </c>
      <c r="M17" s="48">
        <f t="shared" si="6"/>
        <v>1</v>
      </c>
      <c r="N17" s="50">
        <v>1.5</v>
      </c>
      <c r="O17" s="48">
        <f t="shared" si="9"/>
        <v>2</v>
      </c>
      <c r="P17" s="50">
        <f t="shared" si="10"/>
        <v>-1</v>
      </c>
      <c r="Q17" s="54">
        <f t="shared" si="11"/>
        <v>2</v>
      </c>
      <c r="R17" s="38">
        <v>1</v>
      </c>
      <c r="S17" s="38">
        <v>6</v>
      </c>
      <c r="T17" s="38">
        <f t="shared" si="7"/>
        <v>6</v>
      </c>
      <c r="U17" s="87">
        <f t="shared" si="8"/>
        <v>2</v>
      </c>
    </row>
    <row r="18" spans="1:21" x14ac:dyDescent="0.3">
      <c r="A18" s="8">
        <v>17</v>
      </c>
      <c r="B18" s="9" t="s">
        <v>28</v>
      </c>
      <c r="C18" s="16">
        <v>96.79</v>
      </c>
      <c r="D18" s="17">
        <f t="shared" si="0"/>
        <v>3</v>
      </c>
      <c r="E18" s="40">
        <v>0.73040722172441641</v>
      </c>
      <c r="F18" s="17">
        <f t="shared" si="1"/>
        <v>1</v>
      </c>
      <c r="G18" s="16">
        <v>324.67</v>
      </c>
      <c r="H18" s="17">
        <f t="shared" si="2"/>
        <v>3</v>
      </c>
      <c r="I18" s="21">
        <f t="shared" si="3"/>
        <v>2.3333333333333335</v>
      </c>
      <c r="J18" s="24">
        <f t="shared" si="4"/>
        <v>2</v>
      </c>
      <c r="K18" s="43">
        <v>1</v>
      </c>
      <c r="L18" s="47">
        <f t="shared" si="5"/>
        <v>2</v>
      </c>
      <c r="M18" s="48">
        <f t="shared" si="6"/>
        <v>1</v>
      </c>
      <c r="N18" s="50">
        <v>2.1666666666666665</v>
      </c>
      <c r="O18" s="48">
        <f t="shared" si="9"/>
        <v>2</v>
      </c>
      <c r="P18" s="50">
        <f t="shared" si="10"/>
        <v>-1</v>
      </c>
      <c r="Q18" s="54">
        <f t="shared" si="11"/>
        <v>2</v>
      </c>
      <c r="R18" s="38">
        <v>1</v>
      </c>
      <c r="S18" s="38">
        <v>6</v>
      </c>
      <c r="T18" s="38">
        <f t="shared" si="7"/>
        <v>6</v>
      </c>
      <c r="U18" s="87">
        <f t="shared" si="8"/>
        <v>2</v>
      </c>
    </row>
    <row r="19" spans="1:21" x14ac:dyDescent="0.3">
      <c r="A19" s="8">
        <v>18</v>
      </c>
      <c r="B19" s="9" t="s">
        <v>29</v>
      </c>
      <c r="C19" s="16">
        <v>86.21</v>
      </c>
      <c r="D19" s="17">
        <f t="shared" si="0"/>
        <v>3</v>
      </c>
      <c r="E19" s="40">
        <v>0.60413794742596372</v>
      </c>
      <c r="F19" s="17">
        <f t="shared" si="1"/>
        <v>2</v>
      </c>
      <c r="G19" s="16">
        <v>316.5</v>
      </c>
      <c r="H19" s="17">
        <f t="shared" si="2"/>
        <v>3</v>
      </c>
      <c r="I19" s="21">
        <f t="shared" si="3"/>
        <v>2.6666666666666665</v>
      </c>
      <c r="J19" s="24">
        <f t="shared" si="4"/>
        <v>3</v>
      </c>
      <c r="K19" s="43">
        <v>1</v>
      </c>
      <c r="L19" s="47">
        <f t="shared" si="5"/>
        <v>3</v>
      </c>
      <c r="M19" s="48">
        <f t="shared" si="6"/>
        <v>2</v>
      </c>
      <c r="N19" s="50">
        <v>1.5</v>
      </c>
      <c r="O19" s="48">
        <f t="shared" si="9"/>
        <v>2</v>
      </c>
      <c r="P19" s="50">
        <f t="shared" si="10"/>
        <v>0</v>
      </c>
      <c r="Q19" s="54">
        <f t="shared" si="11"/>
        <v>2</v>
      </c>
      <c r="R19" s="38">
        <v>1</v>
      </c>
      <c r="S19" s="38">
        <v>6</v>
      </c>
      <c r="T19" s="38">
        <f t="shared" si="7"/>
        <v>6</v>
      </c>
      <c r="U19" s="87">
        <f t="shared" si="8"/>
        <v>2</v>
      </c>
    </row>
    <row r="20" spans="1:21" x14ac:dyDescent="0.3">
      <c r="A20" s="8">
        <v>19</v>
      </c>
      <c r="B20" s="9" t="s">
        <v>30</v>
      </c>
      <c r="C20" s="16">
        <v>65.459999999999994</v>
      </c>
      <c r="D20" s="17">
        <f t="shared" si="0"/>
        <v>3</v>
      </c>
      <c r="E20" s="40">
        <v>0.67695799521188948</v>
      </c>
      <c r="F20" s="17">
        <f t="shared" si="1"/>
        <v>2</v>
      </c>
      <c r="G20" s="16">
        <v>296.73</v>
      </c>
      <c r="H20" s="17">
        <f t="shared" si="2"/>
        <v>3</v>
      </c>
      <c r="I20" s="21">
        <f t="shared" si="3"/>
        <v>2.6666666666666665</v>
      </c>
      <c r="J20" s="24">
        <f t="shared" si="4"/>
        <v>3</v>
      </c>
      <c r="K20" s="43">
        <v>2</v>
      </c>
      <c r="L20" s="47">
        <f t="shared" si="5"/>
        <v>6</v>
      </c>
      <c r="M20" s="48">
        <f t="shared" si="6"/>
        <v>3</v>
      </c>
      <c r="N20" s="50">
        <v>1.5</v>
      </c>
      <c r="O20" s="48">
        <f t="shared" si="9"/>
        <v>2</v>
      </c>
      <c r="P20" s="50">
        <f t="shared" si="10"/>
        <v>1</v>
      </c>
      <c r="Q20" s="55">
        <f t="shared" si="11"/>
        <v>3</v>
      </c>
      <c r="R20" s="38">
        <v>1</v>
      </c>
      <c r="S20" s="38">
        <v>6</v>
      </c>
      <c r="T20" s="38">
        <f t="shared" si="7"/>
        <v>6</v>
      </c>
      <c r="U20" s="87">
        <f t="shared" si="8"/>
        <v>2</v>
      </c>
    </row>
    <row r="21" spans="1:21" x14ac:dyDescent="0.3">
      <c r="A21" s="8">
        <v>20</v>
      </c>
      <c r="B21" s="9" t="s">
        <v>31</v>
      </c>
      <c r="C21" s="16">
        <v>40.69</v>
      </c>
      <c r="D21" s="17">
        <f t="shared" si="0"/>
        <v>1</v>
      </c>
      <c r="E21" s="40">
        <v>0.66485381796071408</v>
      </c>
      <c r="F21" s="17">
        <f t="shared" si="1"/>
        <v>2</v>
      </c>
      <c r="G21" s="16">
        <v>196.16</v>
      </c>
      <c r="H21" s="17">
        <f t="shared" si="2"/>
        <v>2</v>
      </c>
      <c r="I21" s="21">
        <f t="shared" si="3"/>
        <v>1.6666666666666667</v>
      </c>
      <c r="J21" s="24">
        <f t="shared" si="4"/>
        <v>2</v>
      </c>
      <c r="K21" s="43">
        <v>1</v>
      </c>
      <c r="L21" s="47">
        <f t="shared" si="5"/>
        <v>2</v>
      </c>
      <c r="M21" s="48">
        <f t="shared" si="6"/>
        <v>1</v>
      </c>
      <c r="N21" s="50">
        <v>1.3333333333333333</v>
      </c>
      <c r="O21" s="48">
        <f t="shared" si="9"/>
        <v>1</v>
      </c>
      <c r="P21" s="50">
        <f t="shared" si="10"/>
        <v>0</v>
      </c>
      <c r="Q21" s="54">
        <f t="shared" si="11"/>
        <v>2</v>
      </c>
      <c r="R21" s="38">
        <v>1</v>
      </c>
      <c r="S21" s="38">
        <v>6</v>
      </c>
      <c r="T21" s="38">
        <f t="shared" si="7"/>
        <v>6</v>
      </c>
      <c r="U21" s="87">
        <f t="shared" si="8"/>
        <v>2</v>
      </c>
    </row>
    <row r="22" spans="1:21" x14ac:dyDescent="0.3">
      <c r="A22" s="8">
        <v>21</v>
      </c>
      <c r="B22" s="9" t="s">
        <v>32</v>
      </c>
      <c r="C22" s="16">
        <v>63.55</v>
      </c>
      <c r="D22" s="17">
        <f t="shared" si="0"/>
        <v>2</v>
      </c>
      <c r="E22" s="40">
        <v>0.70552255179979717</v>
      </c>
      <c r="F22" s="17">
        <f t="shared" si="1"/>
        <v>1</v>
      </c>
      <c r="G22" s="16">
        <v>291.43</v>
      </c>
      <c r="H22" s="17">
        <f t="shared" si="2"/>
        <v>3</v>
      </c>
      <c r="I22" s="21">
        <f t="shared" si="3"/>
        <v>2</v>
      </c>
      <c r="J22" s="24">
        <f t="shared" si="4"/>
        <v>2</v>
      </c>
      <c r="K22" s="43">
        <v>1</v>
      </c>
      <c r="L22" s="47">
        <f t="shared" si="5"/>
        <v>2</v>
      </c>
      <c r="M22" s="48">
        <f t="shared" si="6"/>
        <v>1</v>
      </c>
      <c r="N22" s="50">
        <v>1.8333333333333333</v>
      </c>
      <c r="O22" s="48">
        <f t="shared" si="9"/>
        <v>2</v>
      </c>
      <c r="P22" s="50">
        <f t="shared" si="10"/>
        <v>-1</v>
      </c>
      <c r="Q22" s="54">
        <f t="shared" si="11"/>
        <v>2</v>
      </c>
      <c r="R22" s="38">
        <v>1</v>
      </c>
      <c r="S22" s="38">
        <v>6</v>
      </c>
      <c r="T22" s="38">
        <f t="shared" si="7"/>
        <v>6</v>
      </c>
      <c r="U22" s="87">
        <f t="shared" si="8"/>
        <v>2</v>
      </c>
    </row>
    <row r="23" spans="1:21" x14ac:dyDescent="0.3">
      <c r="A23" s="8">
        <v>22</v>
      </c>
      <c r="B23" s="9" t="s">
        <v>33</v>
      </c>
      <c r="C23" s="16">
        <v>574.30999999999995</v>
      </c>
      <c r="D23" s="17">
        <f t="shared" si="0"/>
        <v>4</v>
      </c>
      <c r="E23" s="40">
        <v>0.40440263570206686</v>
      </c>
      <c r="F23" s="17">
        <f t="shared" si="1"/>
        <v>4</v>
      </c>
      <c r="G23" s="16">
        <v>1401.56</v>
      </c>
      <c r="H23" s="17">
        <f t="shared" si="2"/>
        <v>4</v>
      </c>
      <c r="I23" s="21">
        <f t="shared" si="3"/>
        <v>4</v>
      </c>
      <c r="J23" s="24">
        <f t="shared" si="4"/>
        <v>4</v>
      </c>
      <c r="K23" s="43">
        <v>1</v>
      </c>
      <c r="L23" s="47">
        <f t="shared" si="5"/>
        <v>4</v>
      </c>
      <c r="M23" s="48">
        <f t="shared" si="6"/>
        <v>2</v>
      </c>
      <c r="N23" s="50">
        <v>2.1666666666666665</v>
      </c>
      <c r="O23" s="48">
        <f t="shared" si="9"/>
        <v>2</v>
      </c>
      <c r="P23" s="50">
        <f t="shared" si="10"/>
        <v>0</v>
      </c>
      <c r="Q23" s="54">
        <f t="shared" si="11"/>
        <v>2</v>
      </c>
      <c r="R23" s="38">
        <v>1</v>
      </c>
      <c r="S23" s="38">
        <v>6</v>
      </c>
      <c r="T23" s="38">
        <f t="shared" si="7"/>
        <v>6</v>
      </c>
      <c r="U23" s="87">
        <f t="shared" si="8"/>
        <v>2</v>
      </c>
    </row>
    <row r="24" spans="1:21" x14ac:dyDescent="0.3">
      <c r="A24" s="8">
        <v>23</v>
      </c>
      <c r="B24" s="9" t="s">
        <v>34</v>
      </c>
      <c r="C24" s="16">
        <v>97.08</v>
      </c>
      <c r="D24" s="17">
        <f t="shared" si="0"/>
        <v>3</v>
      </c>
      <c r="E24" s="40">
        <v>0.57227474137225109</v>
      </c>
      <c r="F24" s="17">
        <f t="shared" si="1"/>
        <v>2</v>
      </c>
      <c r="G24" s="16">
        <v>466.03</v>
      </c>
      <c r="H24" s="17">
        <f t="shared" si="2"/>
        <v>3</v>
      </c>
      <c r="I24" s="21">
        <f t="shared" si="3"/>
        <v>2.6666666666666665</v>
      </c>
      <c r="J24" s="24">
        <f t="shared" si="4"/>
        <v>3</v>
      </c>
      <c r="K24" s="43">
        <v>1</v>
      </c>
      <c r="L24" s="47">
        <f t="shared" si="5"/>
        <v>3</v>
      </c>
      <c r="M24" s="48">
        <f t="shared" si="6"/>
        <v>2</v>
      </c>
      <c r="N24" s="50">
        <v>1.8333333333333333</v>
      </c>
      <c r="O24" s="48">
        <f t="shared" si="9"/>
        <v>2</v>
      </c>
      <c r="P24" s="50">
        <f t="shared" si="10"/>
        <v>0</v>
      </c>
      <c r="Q24" s="54">
        <f t="shared" si="11"/>
        <v>2</v>
      </c>
      <c r="R24" s="38">
        <v>1</v>
      </c>
      <c r="S24" s="38">
        <v>6</v>
      </c>
      <c r="T24" s="38">
        <f t="shared" si="7"/>
        <v>6</v>
      </c>
      <c r="U24" s="87">
        <f t="shared" si="8"/>
        <v>2</v>
      </c>
    </row>
    <row r="25" spans="1:21" x14ac:dyDescent="0.3">
      <c r="A25" s="8">
        <v>24</v>
      </c>
      <c r="B25" s="9" t="s">
        <v>35</v>
      </c>
      <c r="C25" s="16">
        <v>50.01</v>
      </c>
      <c r="D25" s="17">
        <f t="shared" si="0"/>
        <v>2</v>
      </c>
      <c r="E25" s="40">
        <v>0.7150055396196634</v>
      </c>
      <c r="F25" s="17">
        <f t="shared" si="1"/>
        <v>1</v>
      </c>
      <c r="G25" s="16">
        <v>181.56</v>
      </c>
      <c r="H25" s="17">
        <f t="shared" si="2"/>
        <v>2</v>
      </c>
      <c r="I25" s="21">
        <f t="shared" si="3"/>
        <v>1.6666666666666667</v>
      </c>
      <c r="J25" s="24">
        <f t="shared" si="4"/>
        <v>2</v>
      </c>
      <c r="K25" s="43">
        <v>1</v>
      </c>
      <c r="L25" s="47">
        <f t="shared" si="5"/>
        <v>2</v>
      </c>
      <c r="M25" s="48">
        <f t="shared" si="6"/>
        <v>1</v>
      </c>
      <c r="N25" s="50">
        <v>2</v>
      </c>
      <c r="O25" s="48">
        <f t="shared" si="9"/>
        <v>2</v>
      </c>
      <c r="P25" s="50">
        <f t="shared" si="10"/>
        <v>-1</v>
      </c>
      <c r="Q25" s="54">
        <f t="shared" si="11"/>
        <v>2</v>
      </c>
      <c r="R25" s="38">
        <v>1</v>
      </c>
      <c r="S25" s="38">
        <v>6</v>
      </c>
      <c r="T25" s="38">
        <f t="shared" si="7"/>
        <v>6</v>
      </c>
      <c r="U25" s="87">
        <f t="shared" si="8"/>
        <v>2</v>
      </c>
    </row>
    <row r="26" spans="1:21" x14ac:dyDescent="0.3">
      <c r="A26" s="8">
        <v>25</v>
      </c>
      <c r="B26" s="9" t="s">
        <v>36</v>
      </c>
      <c r="C26" s="16">
        <v>78.790000000000006</v>
      </c>
      <c r="D26" s="17">
        <f t="shared" si="0"/>
        <v>3</v>
      </c>
      <c r="E26" s="40">
        <v>0.44992313604919293</v>
      </c>
      <c r="F26" s="17">
        <f t="shared" si="1"/>
        <v>4</v>
      </c>
      <c r="G26" s="16">
        <v>228.33</v>
      </c>
      <c r="H26" s="17">
        <f t="shared" si="2"/>
        <v>2</v>
      </c>
      <c r="I26" s="21">
        <f t="shared" si="3"/>
        <v>3</v>
      </c>
      <c r="J26" s="24">
        <f t="shared" si="4"/>
        <v>3</v>
      </c>
      <c r="K26" s="43">
        <v>1</v>
      </c>
      <c r="L26" s="47">
        <f t="shared" si="5"/>
        <v>3</v>
      </c>
      <c r="M26" s="48">
        <f t="shared" si="6"/>
        <v>2</v>
      </c>
      <c r="N26" s="50">
        <v>2</v>
      </c>
      <c r="O26" s="48">
        <f t="shared" si="9"/>
        <v>2</v>
      </c>
      <c r="P26" s="50">
        <f t="shared" si="10"/>
        <v>0</v>
      </c>
      <c r="Q26" s="54">
        <f t="shared" si="11"/>
        <v>2</v>
      </c>
      <c r="R26" s="38">
        <v>1</v>
      </c>
      <c r="S26" s="38">
        <v>6</v>
      </c>
      <c r="T26" s="38">
        <f t="shared" si="7"/>
        <v>6</v>
      </c>
      <c r="U26" s="87">
        <f t="shared" si="8"/>
        <v>2</v>
      </c>
    </row>
    <row r="27" spans="1:21" ht="14.5" thickBot="1" x14ac:dyDescent="0.35">
      <c r="A27" s="11">
        <v>26</v>
      </c>
      <c r="B27" s="12" t="s">
        <v>37</v>
      </c>
      <c r="C27" s="18">
        <v>43.71</v>
      </c>
      <c r="D27" s="19">
        <f t="shared" si="0"/>
        <v>1</v>
      </c>
      <c r="E27" s="41">
        <v>0.71698674826465381</v>
      </c>
      <c r="F27" s="19">
        <f t="shared" si="1"/>
        <v>1</v>
      </c>
      <c r="G27" s="18">
        <v>218.49</v>
      </c>
      <c r="H27" s="19">
        <f t="shared" si="2"/>
        <v>2</v>
      </c>
      <c r="I27" s="21">
        <f t="shared" si="3"/>
        <v>1.3333333333333333</v>
      </c>
      <c r="J27" s="25">
        <f t="shared" si="4"/>
        <v>1</v>
      </c>
      <c r="K27" s="43">
        <v>1</v>
      </c>
      <c r="L27" s="47">
        <f t="shared" si="5"/>
        <v>1</v>
      </c>
      <c r="M27" s="49">
        <f t="shared" si="6"/>
        <v>1</v>
      </c>
      <c r="N27" s="50">
        <v>1.5</v>
      </c>
      <c r="O27" s="49">
        <f t="shared" si="9"/>
        <v>2</v>
      </c>
      <c r="P27" s="50">
        <f t="shared" si="10"/>
        <v>-1</v>
      </c>
      <c r="Q27" s="57">
        <f t="shared" si="11"/>
        <v>2</v>
      </c>
      <c r="R27" s="38">
        <v>1</v>
      </c>
      <c r="S27" s="38">
        <v>6</v>
      </c>
      <c r="T27" s="38">
        <f t="shared" si="7"/>
        <v>6</v>
      </c>
      <c r="U27" s="87">
        <f t="shared" si="8"/>
        <v>2</v>
      </c>
    </row>
  </sheetData>
  <sortState xmlns:xlrd2="http://schemas.microsoft.com/office/spreadsheetml/2017/richdata2" ref="A2:U27">
    <sortCondition ref="A12:A27"/>
  </sortState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183E2-C8C2-44FC-880C-E32FA7EB3013}">
  <dimension ref="A1:U27"/>
  <sheetViews>
    <sheetView zoomScale="80" zoomScaleNormal="80"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A16" sqref="A16:XFD16"/>
    </sheetView>
  </sheetViews>
  <sheetFormatPr defaultColWidth="8.7265625" defaultRowHeight="14" x14ac:dyDescent="0.3"/>
  <cols>
    <col min="1" max="1" width="8.7265625" style="1"/>
    <col min="2" max="2" width="26.54296875" style="1" bestFit="1" customWidth="1"/>
    <col min="3" max="9" width="17.54296875" style="1" customWidth="1"/>
    <col min="10" max="10" width="15.453125" style="3" customWidth="1"/>
    <col min="11" max="11" width="21.26953125" style="3" customWidth="1"/>
    <col min="12" max="12" width="15.7265625" style="3" customWidth="1"/>
    <col min="13" max="14" width="16" style="3" customWidth="1"/>
    <col min="15" max="15" width="17" style="3" customWidth="1"/>
    <col min="16" max="16" width="16.81640625" style="3" customWidth="1"/>
    <col min="17" max="17" width="15.1796875" style="3" customWidth="1"/>
    <col min="18" max="18" width="14.54296875" style="3" customWidth="1"/>
    <col min="19" max="19" width="16.81640625" style="3" customWidth="1"/>
    <col min="20" max="20" width="16.26953125" style="3" customWidth="1"/>
    <col min="21" max="21" width="16.453125" style="1" customWidth="1"/>
    <col min="22" max="16384" width="8.7265625" style="1"/>
  </cols>
  <sheetData>
    <row r="1" spans="1:21" ht="96" customHeight="1" x14ac:dyDescent="0.3">
      <c r="A1" s="6" t="s">
        <v>0</v>
      </c>
      <c r="B1" s="7" t="s">
        <v>1</v>
      </c>
      <c r="C1" s="14" t="s">
        <v>50</v>
      </c>
      <c r="D1" s="15" t="s">
        <v>39</v>
      </c>
      <c r="E1" s="14" t="s">
        <v>52</v>
      </c>
      <c r="F1" s="15" t="s">
        <v>38</v>
      </c>
      <c r="G1" s="14" t="s">
        <v>51</v>
      </c>
      <c r="H1" s="15" t="s">
        <v>40</v>
      </c>
      <c r="I1" s="20" t="s">
        <v>2</v>
      </c>
      <c r="J1" s="23" t="s">
        <v>3</v>
      </c>
      <c r="K1" s="13" t="s">
        <v>4</v>
      </c>
      <c r="L1" s="26" t="s">
        <v>5</v>
      </c>
      <c r="M1" s="23" t="s">
        <v>6</v>
      </c>
      <c r="N1" s="20" t="s">
        <v>45</v>
      </c>
      <c r="O1" s="23" t="s">
        <v>7</v>
      </c>
      <c r="P1" s="20" t="s">
        <v>8</v>
      </c>
      <c r="Q1" s="23" t="s">
        <v>9</v>
      </c>
      <c r="R1" s="4" t="s">
        <v>10</v>
      </c>
      <c r="S1" s="4" t="s">
        <v>11</v>
      </c>
      <c r="T1" s="4" t="s">
        <v>12</v>
      </c>
      <c r="U1" s="4" t="s">
        <v>13</v>
      </c>
    </row>
    <row r="2" spans="1:21" x14ac:dyDescent="0.3">
      <c r="A2" s="8">
        <v>1</v>
      </c>
      <c r="B2" s="58" t="s">
        <v>14</v>
      </c>
      <c r="C2" s="16">
        <v>177.03</v>
      </c>
      <c r="D2" s="17">
        <f t="shared" ref="D2:D27" si="0">IF(C2&lt;44,1,IF(C2&lt;65,2,IF(C2&lt;178,3,4)))</f>
        <v>3</v>
      </c>
      <c r="E2" s="61">
        <v>0.55733399205500989</v>
      </c>
      <c r="F2" s="17">
        <f t="shared" ref="F2:F27" si="1">IF(E2&lt;0.45,4,IF(E2&lt;0.572,3,IF(E2&lt;0.677,2,1)))</f>
        <v>3</v>
      </c>
      <c r="G2" s="16">
        <v>834.29</v>
      </c>
      <c r="H2" s="17">
        <f t="shared" ref="H2:H27" si="2">IF(G2&lt;88,1,IF(G2&lt;231,2,IF(G2&lt;834,3,4)))</f>
        <v>4</v>
      </c>
      <c r="I2" s="21">
        <f t="shared" ref="I2:I27" si="3">AVERAGE(D2,F2,H2)</f>
        <v>3.3333333333333335</v>
      </c>
      <c r="J2" s="24">
        <f t="shared" ref="J2:J27" si="4">ROUND(I2,0)</f>
        <v>3</v>
      </c>
      <c r="K2" s="22">
        <v>1</v>
      </c>
      <c r="L2" s="27">
        <f t="shared" ref="L2:L27" si="5">J2*K2</f>
        <v>3</v>
      </c>
      <c r="M2" s="28">
        <f t="shared" ref="M2:M27" si="6">IF(L2&lt;3,1,IF(L2&lt;5,2,IF(L2&lt;12,3,4)))</f>
        <v>2</v>
      </c>
      <c r="N2" s="30">
        <v>1.8333333333333333</v>
      </c>
      <c r="O2" s="28">
        <f>ROUND(N2,0)</f>
        <v>2</v>
      </c>
      <c r="P2" s="30">
        <f>M2-O2</f>
        <v>0</v>
      </c>
      <c r="Q2" s="33">
        <f>IF(P2&lt;-1,1,IF(P2&lt;1,2,IF(P2=1,3,4)))</f>
        <v>2</v>
      </c>
      <c r="R2" s="5">
        <v>3</v>
      </c>
      <c r="S2" s="5">
        <v>5</v>
      </c>
      <c r="T2" s="5">
        <f>R2*S2</f>
        <v>15</v>
      </c>
      <c r="U2" s="86">
        <f>IF(T2&lt;6,1,IF(T2&lt;12,2,IF(T2&lt;18,3,4)))</f>
        <v>3</v>
      </c>
    </row>
    <row r="3" spans="1:21" x14ac:dyDescent="0.3">
      <c r="A3" s="8">
        <v>2</v>
      </c>
      <c r="B3" s="58" t="s">
        <v>15</v>
      </c>
      <c r="C3" s="16">
        <v>25.56</v>
      </c>
      <c r="D3" s="17">
        <f t="shared" si="0"/>
        <v>1</v>
      </c>
      <c r="E3" s="61">
        <v>0.52972641894650874</v>
      </c>
      <c r="F3" s="17">
        <f t="shared" si="1"/>
        <v>3</v>
      </c>
      <c r="G3" s="16">
        <v>87.79</v>
      </c>
      <c r="H3" s="17">
        <f t="shared" si="2"/>
        <v>1</v>
      </c>
      <c r="I3" s="21">
        <f t="shared" si="3"/>
        <v>1.6666666666666667</v>
      </c>
      <c r="J3" s="24">
        <f t="shared" si="4"/>
        <v>2</v>
      </c>
      <c r="K3" s="22">
        <v>1</v>
      </c>
      <c r="L3" s="27">
        <f t="shared" si="5"/>
        <v>2</v>
      </c>
      <c r="M3" s="28">
        <f t="shared" si="6"/>
        <v>1</v>
      </c>
      <c r="N3" s="30">
        <v>1.1666666666666667</v>
      </c>
      <c r="O3" s="28">
        <f>ROUND(N3,0)</f>
        <v>1</v>
      </c>
      <c r="P3" s="30">
        <f>M3-O3</f>
        <v>0</v>
      </c>
      <c r="Q3" s="33">
        <f>IF(P3&lt;-1,1,IF(P3&lt;1,2,IF(P3=1,3,4)))</f>
        <v>2</v>
      </c>
      <c r="R3" s="5">
        <v>3</v>
      </c>
      <c r="S3" s="5">
        <v>5</v>
      </c>
      <c r="T3" s="5">
        <f t="shared" ref="T3:T27" si="7">R3*S3</f>
        <v>15</v>
      </c>
      <c r="U3" s="86">
        <f t="shared" ref="U3:U27" si="8">IF(T3&lt;6,1,IF(T3&lt;12,2,IF(T3&lt;18,3,4)))</f>
        <v>3</v>
      </c>
    </row>
    <row r="4" spans="1:21" x14ac:dyDescent="0.3">
      <c r="A4" s="8">
        <v>3</v>
      </c>
      <c r="B4" s="59" t="s">
        <v>48</v>
      </c>
      <c r="C4" s="16">
        <v>98.85</v>
      </c>
      <c r="D4" s="17">
        <f t="shared" si="0"/>
        <v>3</v>
      </c>
      <c r="E4" s="61">
        <v>0.34030148747129879</v>
      </c>
      <c r="F4" s="17">
        <f t="shared" si="1"/>
        <v>4</v>
      </c>
      <c r="G4" s="16">
        <v>252.98</v>
      </c>
      <c r="H4" s="17">
        <f t="shared" si="2"/>
        <v>3</v>
      </c>
      <c r="I4" s="21">
        <f t="shared" si="3"/>
        <v>3.3333333333333335</v>
      </c>
      <c r="J4" s="24">
        <f t="shared" si="4"/>
        <v>3</v>
      </c>
      <c r="K4" s="22">
        <v>1</v>
      </c>
      <c r="L4" s="27">
        <f t="shared" si="5"/>
        <v>3</v>
      </c>
      <c r="M4" s="28">
        <f t="shared" si="6"/>
        <v>2</v>
      </c>
      <c r="N4" s="30">
        <v>2.6666666666666665</v>
      </c>
      <c r="O4" s="28">
        <f>ROUND(N4,0)</f>
        <v>3</v>
      </c>
      <c r="P4" s="30">
        <f>M4-O4</f>
        <v>-1</v>
      </c>
      <c r="Q4" s="33">
        <f>IF(P4&lt;-1,1,IF(P4&lt;1,2,IF(P4=1,3,4)))</f>
        <v>2</v>
      </c>
      <c r="R4" s="5">
        <v>3</v>
      </c>
      <c r="S4" s="5">
        <v>5</v>
      </c>
      <c r="T4" s="5">
        <f t="shared" si="7"/>
        <v>15</v>
      </c>
      <c r="U4" s="86">
        <f t="shared" si="8"/>
        <v>3</v>
      </c>
    </row>
    <row r="5" spans="1:21" x14ac:dyDescent="0.3">
      <c r="A5" s="8">
        <v>4</v>
      </c>
      <c r="B5" s="58" t="s">
        <v>16</v>
      </c>
      <c r="C5" s="16">
        <v>59.66</v>
      </c>
      <c r="D5" s="17">
        <f t="shared" si="0"/>
        <v>2</v>
      </c>
      <c r="E5" s="61">
        <v>0.73811965331722607</v>
      </c>
      <c r="F5" s="17">
        <f t="shared" si="1"/>
        <v>1</v>
      </c>
      <c r="G5" s="16">
        <v>161.09</v>
      </c>
      <c r="H5" s="17">
        <f t="shared" si="2"/>
        <v>2</v>
      </c>
      <c r="I5" s="21">
        <f t="shared" si="3"/>
        <v>1.6666666666666667</v>
      </c>
      <c r="J5" s="24">
        <f t="shared" si="4"/>
        <v>2</v>
      </c>
      <c r="K5" s="22">
        <v>2</v>
      </c>
      <c r="L5" s="27">
        <f t="shared" si="5"/>
        <v>4</v>
      </c>
      <c r="M5" s="28">
        <f t="shared" si="6"/>
        <v>2</v>
      </c>
      <c r="N5" s="30">
        <v>3</v>
      </c>
      <c r="O5" s="28">
        <f>ROUND(N5,0)</f>
        <v>3</v>
      </c>
      <c r="P5" s="30">
        <f>M5-O5</f>
        <v>-1</v>
      </c>
      <c r="Q5" s="33">
        <f>IF(P5&lt;-1,1,IF(P5&lt;1,2,IF(P5=1,3,4)))</f>
        <v>2</v>
      </c>
      <c r="R5" s="5">
        <v>3</v>
      </c>
      <c r="S5" s="5">
        <v>5</v>
      </c>
      <c r="T5" s="5">
        <f t="shared" si="7"/>
        <v>15</v>
      </c>
      <c r="U5" s="86">
        <f t="shared" si="8"/>
        <v>3</v>
      </c>
    </row>
    <row r="6" spans="1:21" x14ac:dyDescent="0.3">
      <c r="A6" s="8">
        <v>5</v>
      </c>
      <c r="B6" s="58" t="s">
        <v>17</v>
      </c>
      <c r="C6" s="16">
        <v>93.11</v>
      </c>
      <c r="D6" s="17">
        <f t="shared" si="0"/>
        <v>3</v>
      </c>
      <c r="E6" s="61">
        <v>0.67619039904087619</v>
      </c>
      <c r="F6" s="17">
        <f t="shared" si="1"/>
        <v>2</v>
      </c>
      <c r="G6" s="16">
        <v>419.01</v>
      </c>
      <c r="H6" s="17">
        <f t="shared" si="2"/>
        <v>3</v>
      </c>
      <c r="I6" s="21">
        <f t="shared" si="3"/>
        <v>2.6666666666666665</v>
      </c>
      <c r="J6" s="24">
        <f t="shared" si="4"/>
        <v>3</v>
      </c>
      <c r="K6" s="22">
        <v>2</v>
      </c>
      <c r="L6" s="27">
        <f t="shared" si="5"/>
        <v>6</v>
      </c>
      <c r="M6" s="28">
        <f t="shared" si="6"/>
        <v>3</v>
      </c>
      <c r="N6" s="31" t="s">
        <v>47</v>
      </c>
      <c r="O6" s="32" t="s">
        <v>47</v>
      </c>
      <c r="P6" s="30">
        <f>M6</f>
        <v>3</v>
      </c>
      <c r="Q6" s="63">
        <f>M6</f>
        <v>3</v>
      </c>
      <c r="R6" s="5">
        <v>3</v>
      </c>
      <c r="S6" s="5">
        <v>5</v>
      </c>
      <c r="T6" s="5">
        <f t="shared" si="7"/>
        <v>15</v>
      </c>
      <c r="U6" s="86">
        <f t="shared" si="8"/>
        <v>3</v>
      </c>
    </row>
    <row r="7" spans="1:21" x14ac:dyDescent="0.3">
      <c r="A7" s="8">
        <v>6</v>
      </c>
      <c r="B7" s="58" t="s">
        <v>18</v>
      </c>
      <c r="C7" s="16">
        <v>89.89</v>
      </c>
      <c r="D7" s="17">
        <f t="shared" si="0"/>
        <v>3</v>
      </c>
      <c r="E7" s="61">
        <v>0.59527933298425095</v>
      </c>
      <c r="F7" s="17">
        <f t="shared" si="1"/>
        <v>2</v>
      </c>
      <c r="G7" s="16">
        <v>400.27</v>
      </c>
      <c r="H7" s="17">
        <f t="shared" si="2"/>
        <v>3</v>
      </c>
      <c r="I7" s="21">
        <f t="shared" si="3"/>
        <v>2.6666666666666665</v>
      </c>
      <c r="J7" s="24">
        <f t="shared" si="4"/>
        <v>3</v>
      </c>
      <c r="K7" s="22">
        <v>1</v>
      </c>
      <c r="L7" s="27">
        <f t="shared" si="5"/>
        <v>3</v>
      </c>
      <c r="M7" s="28">
        <f t="shared" si="6"/>
        <v>2</v>
      </c>
      <c r="N7" s="30">
        <v>3.3333333333333335</v>
      </c>
      <c r="O7" s="28">
        <f t="shared" ref="O7:O27" si="9">ROUND(N7,0)</f>
        <v>3</v>
      </c>
      <c r="P7" s="30">
        <f t="shared" ref="P7:P27" si="10">M7-O7</f>
        <v>-1</v>
      </c>
      <c r="Q7" s="33">
        <f t="shared" ref="Q7:Q27" si="11">IF(P7&lt;-1,1,IF(P7&lt;1,2,IF(P7=1,3,4)))</f>
        <v>2</v>
      </c>
      <c r="R7" s="5">
        <v>3</v>
      </c>
      <c r="S7" s="5">
        <v>5</v>
      </c>
      <c r="T7" s="5">
        <f t="shared" si="7"/>
        <v>15</v>
      </c>
      <c r="U7" s="86">
        <f t="shared" si="8"/>
        <v>3</v>
      </c>
    </row>
    <row r="8" spans="1:21" x14ac:dyDescent="0.3">
      <c r="A8" s="8">
        <v>7</v>
      </c>
      <c r="B8" s="58" t="s">
        <v>19</v>
      </c>
      <c r="C8" s="16">
        <v>98.79</v>
      </c>
      <c r="D8" s="17">
        <f t="shared" si="0"/>
        <v>3</v>
      </c>
      <c r="E8" s="61">
        <v>0.6387926887926888</v>
      </c>
      <c r="F8" s="17">
        <f t="shared" si="1"/>
        <v>2</v>
      </c>
      <c r="G8" s="16">
        <v>283.52999999999997</v>
      </c>
      <c r="H8" s="17">
        <f t="shared" si="2"/>
        <v>3</v>
      </c>
      <c r="I8" s="21">
        <f t="shared" si="3"/>
        <v>2.6666666666666665</v>
      </c>
      <c r="J8" s="24">
        <f t="shared" si="4"/>
        <v>3</v>
      </c>
      <c r="K8" s="22">
        <v>3</v>
      </c>
      <c r="L8" s="27">
        <f t="shared" si="5"/>
        <v>9</v>
      </c>
      <c r="M8" s="28">
        <f t="shared" si="6"/>
        <v>3</v>
      </c>
      <c r="N8" s="30">
        <v>1.3333333333333333</v>
      </c>
      <c r="O8" s="28">
        <f t="shared" si="9"/>
        <v>1</v>
      </c>
      <c r="P8" s="30">
        <f t="shared" si="10"/>
        <v>2</v>
      </c>
      <c r="Q8" s="36">
        <f t="shared" si="11"/>
        <v>4</v>
      </c>
      <c r="R8" s="5">
        <v>3</v>
      </c>
      <c r="S8" s="5">
        <v>5</v>
      </c>
      <c r="T8" s="5">
        <f t="shared" si="7"/>
        <v>15</v>
      </c>
      <c r="U8" s="86">
        <f t="shared" si="8"/>
        <v>3</v>
      </c>
    </row>
    <row r="9" spans="1:21" x14ac:dyDescent="0.3">
      <c r="A9" s="8">
        <v>8</v>
      </c>
      <c r="B9" s="58" t="s">
        <v>20</v>
      </c>
      <c r="C9" s="16">
        <v>110.05</v>
      </c>
      <c r="D9" s="17">
        <f t="shared" si="0"/>
        <v>3</v>
      </c>
      <c r="E9" s="61">
        <v>0.5039792173518618</v>
      </c>
      <c r="F9" s="17">
        <f t="shared" si="1"/>
        <v>3</v>
      </c>
      <c r="G9" s="16">
        <v>226.9</v>
      </c>
      <c r="H9" s="17">
        <f t="shared" si="2"/>
        <v>2</v>
      </c>
      <c r="I9" s="21">
        <f t="shared" si="3"/>
        <v>2.6666666666666665</v>
      </c>
      <c r="J9" s="24">
        <f t="shared" si="4"/>
        <v>3</v>
      </c>
      <c r="K9" s="22">
        <v>2</v>
      </c>
      <c r="L9" s="27">
        <f t="shared" si="5"/>
        <v>6</v>
      </c>
      <c r="M9" s="28">
        <f t="shared" si="6"/>
        <v>3</v>
      </c>
      <c r="N9" s="30">
        <v>2.3333333333333335</v>
      </c>
      <c r="O9" s="28">
        <f t="shared" si="9"/>
        <v>2</v>
      </c>
      <c r="P9" s="30">
        <f t="shared" si="10"/>
        <v>1</v>
      </c>
      <c r="Q9" s="63">
        <f t="shared" si="11"/>
        <v>3</v>
      </c>
      <c r="R9" s="5">
        <v>3</v>
      </c>
      <c r="S9" s="5">
        <v>5</v>
      </c>
      <c r="T9" s="5">
        <f t="shared" si="7"/>
        <v>15</v>
      </c>
      <c r="U9" s="86">
        <f t="shared" si="8"/>
        <v>3</v>
      </c>
    </row>
    <row r="10" spans="1:21" x14ac:dyDescent="0.3">
      <c r="A10" s="8">
        <v>9</v>
      </c>
      <c r="B10" s="58" t="s">
        <v>21</v>
      </c>
      <c r="C10" s="16">
        <v>77.06</v>
      </c>
      <c r="D10" s="17">
        <f t="shared" si="0"/>
        <v>3</v>
      </c>
      <c r="E10" s="61">
        <v>0.72773519163763067</v>
      </c>
      <c r="F10" s="17">
        <f t="shared" si="1"/>
        <v>1</v>
      </c>
      <c r="G10" s="16">
        <v>309.32</v>
      </c>
      <c r="H10" s="17">
        <f t="shared" si="2"/>
        <v>3</v>
      </c>
      <c r="I10" s="21">
        <f t="shared" si="3"/>
        <v>2.3333333333333335</v>
      </c>
      <c r="J10" s="24">
        <f t="shared" si="4"/>
        <v>2</v>
      </c>
      <c r="K10" s="22">
        <v>2</v>
      </c>
      <c r="L10" s="27">
        <f t="shared" si="5"/>
        <v>4</v>
      </c>
      <c r="M10" s="28">
        <f t="shared" si="6"/>
        <v>2</v>
      </c>
      <c r="N10" s="30">
        <v>1.8333333333333333</v>
      </c>
      <c r="O10" s="28">
        <f t="shared" si="9"/>
        <v>2</v>
      </c>
      <c r="P10" s="30">
        <f t="shared" si="10"/>
        <v>0</v>
      </c>
      <c r="Q10" s="33">
        <f t="shared" si="11"/>
        <v>2</v>
      </c>
      <c r="R10" s="5">
        <v>3</v>
      </c>
      <c r="S10" s="5">
        <v>5</v>
      </c>
      <c r="T10" s="5">
        <f t="shared" si="7"/>
        <v>15</v>
      </c>
      <c r="U10" s="86">
        <f t="shared" si="8"/>
        <v>3</v>
      </c>
    </row>
    <row r="11" spans="1:21" x14ac:dyDescent="0.3">
      <c r="A11" s="8">
        <v>10</v>
      </c>
      <c r="B11" s="58" t="s">
        <v>22</v>
      </c>
      <c r="C11" s="16">
        <v>59.84</v>
      </c>
      <c r="D11" s="17">
        <f t="shared" si="0"/>
        <v>2</v>
      </c>
      <c r="E11" s="61">
        <v>0.6954762780433984</v>
      </c>
      <c r="F11" s="17">
        <f t="shared" si="1"/>
        <v>1</v>
      </c>
      <c r="G11" s="16">
        <v>208.37</v>
      </c>
      <c r="H11" s="17">
        <f t="shared" si="2"/>
        <v>2</v>
      </c>
      <c r="I11" s="21">
        <f t="shared" si="3"/>
        <v>1.6666666666666667</v>
      </c>
      <c r="J11" s="24">
        <f t="shared" si="4"/>
        <v>2</v>
      </c>
      <c r="K11" s="22">
        <v>1</v>
      </c>
      <c r="L11" s="27">
        <f t="shared" si="5"/>
        <v>2</v>
      </c>
      <c r="M11" s="28">
        <f t="shared" si="6"/>
        <v>1</v>
      </c>
      <c r="N11" s="30">
        <v>2.5</v>
      </c>
      <c r="O11" s="28">
        <f t="shared" si="9"/>
        <v>3</v>
      </c>
      <c r="P11" s="30">
        <f t="shared" si="10"/>
        <v>-2</v>
      </c>
      <c r="Q11" s="34">
        <f t="shared" si="11"/>
        <v>1</v>
      </c>
      <c r="R11" s="5">
        <v>3</v>
      </c>
      <c r="S11" s="5">
        <v>5</v>
      </c>
      <c r="T11" s="5">
        <f t="shared" si="7"/>
        <v>15</v>
      </c>
      <c r="U11" s="86">
        <f t="shared" si="8"/>
        <v>3</v>
      </c>
    </row>
    <row r="12" spans="1:21" x14ac:dyDescent="0.3">
      <c r="A12" s="8">
        <v>11</v>
      </c>
      <c r="B12" s="58" t="s">
        <v>23</v>
      </c>
      <c r="C12" s="16">
        <v>81.45</v>
      </c>
      <c r="D12" s="17">
        <f t="shared" si="0"/>
        <v>3</v>
      </c>
      <c r="E12" s="61">
        <v>0.72534911407144786</v>
      </c>
      <c r="F12" s="17">
        <f t="shared" si="1"/>
        <v>1</v>
      </c>
      <c r="G12" s="16">
        <v>270.10000000000002</v>
      </c>
      <c r="H12" s="17">
        <f t="shared" si="2"/>
        <v>3</v>
      </c>
      <c r="I12" s="21">
        <f t="shared" si="3"/>
        <v>2.3333333333333335</v>
      </c>
      <c r="J12" s="24">
        <f t="shared" si="4"/>
        <v>2</v>
      </c>
      <c r="K12" s="22">
        <v>1</v>
      </c>
      <c r="L12" s="27">
        <f t="shared" si="5"/>
        <v>2</v>
      </c>
      <c r="M12" s="28">
        <f t="shared" si="6"/>
        <v>1</v>
      </c>
      <c r="N12" s="30">
        <v>1.8333333333333333</v>
      </c>
      <c r="O12" s="28">
        <f t="shared" si="9"/>
        <v>2</v>
      </c>
      <c r="P12" s="30">
        <f t="shared" si="10"/>
        <v>-1</v>
      </c>
      <c r="Q12" s="33">
        <f t="shared" si="11"/>
        <v>2</v>
      </c>
      <c r="R12" s="5">
        <v>3</v>
      </c>
      <c r="S12" s="5">
        <v>5</v>
      </c>
      <c r="T12" s="5">
        <f t="shared" si="7"/>
        <v>15</v>
      </c>
      <c r="U12" s="86">
        <f t="shared" si="8"/>
        <v>3</v>
      </c>
    </row>
    <row r="13" spans="1:21" x14ac:dyDescent="0.3">
      <c r="A13" s="8">
        <v>12</v>
      </c>
      <c r="B13" s="58" t="s">
        <v>49</v>
      </c>
      <c r="C13" s="16">
        <v>80.77</v>
      </c>
      <c r="D13" s="17">
        <f t="shared" si="0"/>
        <v>3</v>
      </c>
      <c r="E13" s="61">
        <v>0.55353473352726112</v>
      </c>
      <c r="F13" s="17">
        <f t="shared" si="1"/>
        <v>3</v>
      </c>
      <c r="G13" s="16">
        <v>369.58</v>
      </c>
      <c r="H13" s="17">
        <f t="shared" si="2"/>
        <v>3</v>
      </c>
      <c r="I13" s="21">
        <f t="shared" si="3"/>
        <v>3</v>
      </c>
      <c r="J13" s="24">
        <f t="shared" si="4"/>
        <v>3</v>
      </c>
      <c r="K13" s="22">
        <v>1</v>
      </c>
      <c r="L13" s="27">
        <f t="shared" si="5"/>
        <v>3</v>
      </c>
      <c r="M13" s="28">
        <f t="shared" si="6"/>
        <v>2</v>
      </c>
      <c r="N13" s="30">
        <v>1.6666666666666667</v>
      </c>
      <c r="O13" s="28">
        <f t="shared" si="9"/>
        <v>2</v>
      </c>
      <c r="P13" s="30">
        <f t="shared" si="10"/>
        <v>0</v>
      </c>
      <c r="Q13" s="33">
        <f t="shared" si="11"/>
        <v>2</v>
      </c>
      <c r="R13" s="5">
        <v>3</v>
      </c>
      <c r="S13" s="5">
        <v>5</v>
      </c>
      <c r="T13" s="5">
        <f t="shared" si="7"/>
        <v>15</v>
      </c>
      <c r="U13" s="86">
        <f t="shared" si="8"/>
        <v>3</v>
      </c>
    </row>
    <row r="14" spans="1:21" x14ac:dyDescent="0.3">
      <c r="A14" s="8">
        <v>13</v>
      </c>
      <c r="B14" s="58" t="s">
        <v>24</v>
      </c>
      <c r="C14" s="16">
        <v>60.48</v>
      </c>
      <c r="D14" s="17">
        <f t="shared" si="0"/>
        <v>2</v>
      </c>
      <c r="E14" s="61">
        <v>0.4423096959719936</v>
      </c>
      <c r="F14" s="17">
        <f t="shared" si="1"/>
        <v>4</v>
      </c>
      <c r="G14" s="16">
        <v>231.16</v>
      </c>
      <c r="H14" s="17">
        <f t="shared" si="2"/>
        <v>3</v>
      </c>
      <c r="I14" s="21">
        <f t="shared" si="3"/>
        <v>3</v>
      </c>
      <c r="J14" s="24">
        <f t="shared" si="4"/>
        <v>3</v>
      </c>
      <c r="K14" s="22">
        <v>2</v>
      </c>
      <c r="L14" s="27">
        <f t="shared" si="5"/>
        <v>6</v>
      </c>
      <c r="M14" s="28">
        <f t="shared" si="6"/>
        <v>3</v>
      </c>
      <c r="N14" s="30">
        <v>1.1666666666666667</v>
      </c>
      <c r="O14" s="28">
        <f t="shared" si="9"/>
        <v>1</v>
      </c>
      <c r="P14" s="30">
        <f t="shared" si="10"/>
        <v>2</v>
      </c>
      <c r="Q14" s="36">
        <f t="shared" si="11"/>
        <v>4</v>
      </c>
      <c r="R14" s="5">
        <v>3</v>
      </c>
      <c r="S14" s="5">
        <v>5</v>
      </c>
      <c r="T14" s="5">
        <f t="shared" si="7"/>
        <v>15</v>
      </c>
      <c r="U14" s="86">
        <f t="shared" si="8"/>
        <v>3</v>
      </c>
    </row>
    <row r="15" spans="1:21" x14ac:dyDescent="0.3">
      <c r="A15" s="8">
        <v>14</v>
      </c>
      <c r="B15" s="58" t="s">
        <v>25</v>
      </c>
      <c r="C15" s="16">
        <v>83.29</v>
      </c>
      <c r="D15" s="17">
        <f t="shared" si="0"/>
        <v>3</v>
      </c>
      <c r="E15" s="61">
        <v>0.60234172985850842</v>
      </c>
      <c r="F15" s="17">
        <f t="shared" si="1"/>
        <v>2</v>
      </c>
      <c r="G15" s="16">
        <v>425.74</v>
      </c>
      <c r="H15" s="17">
        <f t="shared" si="2"/>
        <v>3</v>
      </c>
      <c r="I15" s="21">
        <f t="shared" si="3"/>
        <v>2.6666666666666665</v>
      </c>
      <c r="J15" s="24">
        <f t="shared" si="4"/>
        <v>3</v>
      </c>
      <c r="K15" s="22">
        <v>2</v>
      </c>
      <c r="L15" s="27">
        <f t="shared" si="5"/>
        <v>6</v>
      </c>
      <c r="M15" s="28">
        <f t="shared" si="6"/>
        <v>3</v>
      </c>
      <c r="N15" s="30">
        <v>2.3333333333333335</v>
      </c>
      <c r="O15" s="28">
        <f t="shared" si="9"/>
        <v>2</v>
      </c>
      <c r="P15" s="30">
        <f t="shared" si="10"/>
        <v>1</v>
      </c>
      <c r="Q15" s="63">
        <f t="shared" si="11"/>
        <v>3</v>
      </c>
      <c r="R15" s="5">
        <v>3</v>
      </c>
      <c r="S15" s="5">
        <v>5</v>
      </c>
      <c r="T15" s="5">
        <f t="shared" si="7"/>
        <v>15</v>
      </c>
      <c r="U15" s="86">
        <f t="shared" si="8"/>
        <v>3</v>
      </c>
    </row>
    <row r="16" spans="1:21" x14ac:dyDescent="0.3">
      <c r="A16" s="8">
        <v>15</v>
      </c>
      <c r="B16" s="58" t="s">
        <v>26</v>
      </c>
      <c r="C16" s="16">
        <v>63.7</v>
      </c>
      <c r="D16" s="17">
        <f t="shared" si="0"/>
        <v>2</v>
      </c>
      <c r="E16" s="61">
        <v>0.65512491390645544</v>
      </c>
      <c r="F16" s="17">
        <f t="shared" si="1"/>
        <v>2</v>
      </c>
      <c r="G16" s="16">
        <v>227.53</v>
      </c>
      <c r="H16" s="17">
        <f t="shared" si="2"/>
        <v>2</v>
      </c>
      <c r="I16" s="21">
        <f t="shared" si="3"/>
        <v>2</v>
      </c>
      <c r="J16" s="24">
        <f t="shared" si="4"/>
        <v>2</v>
      </c>
      <c r="K16" s="22">
        <v>2</v>
      </c>
      <c r="L16" s="27">
        <f t="shared" si="5"/>
        <v>4</v>
      </c>
      <c r="M16" s="28">
        <f t="shared" si="6"/>
        <v>2</v>
      </c>
      <c r="N16" s="30">
        <v>1.6666666666666667</v>
      </c>
      <c r="O16" s="28">
        <f t="shared" si="9"/>
        <v>2</v>
      </c>
      <c r="P16" s="30">
        <f t="shared" si="10"/>
        <v>0</v>
      </c>
      <c r="Q16" s="33">
        <f t="shared" si="11"/>
        <v>2</v>
      </c>
      <c r="R16" s="5">
        <v>3</v>
      </c>
      <c r="S16" s="5">
        <v>5</v>
      </c>
      <c r="T16" s="5">
        <f t="shared" si="7"/>
        <v>15</v>
      </c>
      <c r="U16" s="86">
        <f t="shared" si="8"/>
        <v>3</v>
      </c>
    </row>
    <row r="17" spans="1:21" x14ac:dyDescent="0.3">
      <c r="A17" s="8">
        <v>16</v>
      </c>
      <c r="B17" s="58" t="s">
        <v>27</v>
      </c>
      <c r="C17" s="16">
        <v>93.51</v>
      </c>
      <c r="D17" s="17">
        <f t="shared" si="0"/>
        <v>3</v>
      </c>
      <c r="E17" s="61">
        <v>0.71921479453326209</v>
      </c>
      <c r="F17" s="17">
        <f t="shared" si="1"/>
        <v>1</v>
      </c>
      <c r="G17" s="16">
        <v>371.22</v>
      </c>
      <c r="H17" s="17">
        <f t="shared" si="2"/>
        <v>3</v>
      </c>
      <c r="I17" s="21">
        <f t="shared" si="3"/>
        <v>2.3333333333333335</v>
      </c>
      <c r="J17" s="24">
        <f t="shared" si="4"/>
        <v>2</v>
      </c>
      <c r="K17" s="22">
        <v>3</v>
      </c>
      <c r="L17" s="27">
        <f t="shared" si="5"/>
        <v>6</v>
      </c>
      <c r="M17" s="28">
        <f t="shared" si="6"/>
        <v>3</v>
      </c>
      <c r="N17" s="30">
        <v>1.5</v>
      </c>
      <c r="O17" s="28">
        <f t="shared" si="9"/>
        <v>2</v>
      </c>
      <c r="P17" s="30">
        <f t="shared" si="10"/>
        <v>1</v>
      </c>
      <c r="Q17" s="63">
        <f t="shared" si="11"/>
        <v>3</v>
      </c>
      <c r="R17" s="5">
        <v>3</v>
      </c>
      <c r="S17" s="5">
        <v>5</v>
      </c>
      <c r="T17" s="5">
        <f t="shared" si="7"/>
        <v>15</v>
      </c>
      <c r="U17" s="86">
        <f t="shared" si="8"/>
        <v>3</v>
      </c>
    </row>
    <row r="18" spans="1:21" x14ac:dyDescent="0.3">
      <c r="A18" s="8">
        <v>17</v>
      </c>
      <c r="B18" s="58" t="s">
        <v>28</v>
      </c>
      <c r="C18" s="16">
        <v>96.79</v>
      </c>
      <c r="D18" s="17">
        <f t="shared" si="0"/>
        <v>3</v>
      </c>
      <c r="E18" s="61">
        <v>0.73040722172441641</v>
      </c>
      <c r="F18" s="17">
        <f t="shared" si="1"/>
        <v>1</v>
      </c>
      <c r="G18" s="16">
        <v>324.67</v>
      </c>
      <c r="H18" s="17">
        <f t="shared" si="2"/>
        <v>3</v>
      </c>
      <c r="I18" s="21">
        <f t="shared" si="3"/>
        <v>2.3333333333333335</v>
      </c>
      <c r="J18" s="24">
        <f t="shared" si="4"/>
        <v>2</v>
      </c>
      <c r="K18" s="22">
        <v>2</v>
      </c>
      <c r="L18" s="27">
        <f t="shared" si="5"/>
        <v>4</v>
      </c>
      <c r="M18" s="28">
        <f t="shared" si="6"/>
        <v>2</v>
      </c>
      <c r="N18" s="30">
        <v>2.1666666666666665</v>
      </c>
      <c r="O18" s="28">
        <f t="shared" si="9"/>
        <v>2</v>
      </c>
      <c r="P18" s="30">
        <f t="shared" si="10"/>
        <v>0</v>
      </c>
      <c r="Q18" s="33">
        <f t="shared" si="11"/>
        <v>2</v>
      </c>
      <c r="R18" s="5">
        <v>3</v>
      </c>
      <c r="S18" s="5">
        <v>5</v>
      </c>
      <c r="T18" s="5">
        <f t="shared" si="7"/>
        <v>15</v>
      </c>
      <c r="U18" s="86">
        <f t="shared" si="8"/>
        <v>3</v>
      </c>
    </row>
    <row r="19" spans="1:21" x14ac:dyDescent="0.3">
      <c r="A19" s="8">
        <v>18</v>
      </c>
      <c r="B19" s="58" t="s">
        <v>29</v>
      </c>
      <c r="C19" s="16">
        <v>86.21</v>
      </c>
      <c r="D19" s="17">
        <f t="shared" si="0"/>
        <v>3</v>
      </c>
      <c r="E19" s="61">
        <v>0.60413794742596372</v>
      </c>
      <c r="F19" s="17">
        <f t="shared" si="1"/>
        <v>2</v>
      </c>
      <c r="G19" s="16">
        <v>316.5</v>
      </c>
      <c r="H19" s="17">
        <f t="shared" si="2"/>
        <v>3</v>
      </c>
      <c r="I19" s="21">
        <f t="shared" si="3"/>
        <v>2.6666666666666665</v>
      </c>
      <c r="J19" s="24">
        <f t="shared" si="4"/>
        <v>3</v>
      </c>
      <c r="K19" s="22">
        <v>2</v>
      </c>
      <c r="L19" s="27">
        <f t="shared" si="5"/>
        <v>6</v>
      </c>
      <c r="M19" s="28">
        <f t="shared" si="6"/>
        <v>3</v>
      </c>
      <c r="N19" s="30">
        <v>1.5</v>
      </c>
      <c r="O19" s="28">
        <f t="shared" si="9"/>
        <v>2</v>
      </c>
      <c r="P19" s="30">
        <f t="shared" si="10"/>
        <v>1</v>
      </c>
      <c r="Q19" s="63">
        <f t="shared" si="11"/>
        <v>3</v>
      </c>
      <c r="R19" s="5">
        <v>3</v>
      </c>
      <c r="S19" s="5">
        <v>5</v>
      </c>
      <c r="T19" s="5">
        <f t="shared" si="7"/>
        <v>15</v>
      </c>
      <c r="U19" s="86">
        <f t="shared" si="8"/>
        <v>3</v>
      </c>
    </row>
    <row r="20" spans="1:21" x14ac:dyDescent="0.3">
      <c r="A20" s="8">
        <v>19</v>
      </c>
      <c r="B20" s="58" t="s">
        <v>30</v>
      </c>
      <c r="C20" s="16">
        <v>65.459999999999994</v>
      </c>
      <c r="D20" s="17">
        <f t="shared" si="0"/>
        <v>3</v>
      </c>
      <c r="E20" s="61">
        <v>0.67695799521188948</v>
      </c>
      <c r="F20" s="17">
        <f t="shared" si="1"/>
        <v>2</v>
      </c>
      <c r="G20" s="16">
        <v>296.73</v>
      </c>
      <c r="H20" s="17">
        <f t="shared" si="2"/>
        <v>3</v>
      </c>
      <c r="I20" s="21">
        <f t="shared" si="3"/>
        <v>2.6666666666666665</v>
      </c>
      <c r="J20" s="24">
        <f t="shared" si="4"/>
        <v>3</v>
      </c>
      <c r="K20" s="22">
        <v>1</v>
      </c>
      <c r="L20" s="27">
        <f t="shared" si="5"/>
        <v>3</v>
      </c>
      <c r="M20" s="28">
        <f t="shared" si="6"/>
        <v>2</v>
      </c>
      <c r="N20" s="30">
        <v>1.5</v>
      </c>
      <c r="O20" s="28">
        <f t="shared" si="9"/>
        <v>2</v>
      </c>
      <c r="P20" s="30">
        <f t="shared" si="10"/>
        <v>0</v>
      </c>
      <c r="Q20" s="33">
        <f t="shared" si="11"/>
        <v>2</v>
      </c>
      <c r="R20" s="5">
        <v>3</v>
      </c>
      <c r="S20" s="5">
        <v>5</v>
      </c>
      <c r="T20" s="5">
        <f t="shared" si="7"/>
        <v>15</v>
      </c>
      <c r="U20" s="86">
        <f t="shared" si="8"/>
        <v>3</v>
      </c>
    </row>
    <row r="21" spans="1:21" x14ac:dyDescent="0.3">
      <c r="A21" s="8">
        <v>20</v>
      </c>
      <c r="B21" s="58" t="s">
        <v>31</v>
      </c>
      <c r="C21" s="16">
        <v>40.69</v>
      </c>
      <c r="D21" s="17">
        <f t="shared" si="0"/>
        <v>1</v>
      </c>
      <c r="E21" s="61">
        <v>0.66485381796071408</v>
      </c>
      <c r="F21" s="17">
        <f t="shared" si="1"/>
        <v>2</v>
      </c>
      <c r="G21" s="16">
        <v>196.16</v>
      </c>
      <c r="H21" s="17">
        <f t="shared" si="2"/>
        <v>2</v>
      </c>
      <c r="I21" s="21">
        <f t="shared" si="3"/>
        <v>1.6666666666666667</v>
      </c>
      <c r="J21" s="24">
        <f t="shared" si="4"/>
        <v>2</v>
      </c>
      <c r="K21" s="22">
        <v>1</v>
      </c>
      <c r="L21" s="27">
        <f t="shared" si="5"/>
        <v>2</v>
      </c>
      <c r="M21" s="28">
        <f t="shared" si="6"/>
        <v>1</v>
      </c>
      <c r="N21" s="30">
        <v>1.3333333333333333</v>
      </c>
      <c r="O21" s="28">
        <f t="shared" si="9"/>
        <v>1</v>
      </c>
      <c r="P21" s="30">
        <f t="shared" si="10"/>
        <v>0</v>
      </c>
      <c r="Q21" s="33">
        <f t="shared" si="11"/>
        <v>2</v>
      </c>
      <c r="R21" s="5">
        <v>3</v>
      </c>
      <c r="S21" s="5">
        <v>5</v>
      </c>
      <c r="T21" s="5">
        <f t="shared" si="7"/>
        <v>15</v>
      </c>
      <c r="U21" s="86">
        <f t="shared" si="8"/>
        <v>3</v>
      </c>
    </row>
    <row r="22" spans="1:21" x14ac:dyDescent="0.3">
      <c r="A22" s="8">
        <v>21</v>
      </c>
      <c r="B22" s="58" t="s">
        <v>32</v>
      </c>
      <c r="C22" s="16">
        <v>63.55</v>
      </c>
      <c r="D22" s="17">
        <f t="shared" si="0"/>
        <v>2</v>
      </c>
      <c r="E22" s="61">
        <v>0.70552255179979717</v>
      </c>
      <c r="F22" s="17">
        <f t="shared" si="1"/>
        <v>1</v>
      </c>
      <c r="G22" s="16">
        <v>291.43</v>
      </c>
      <c r="H22" s="17">
        <f t="shared" si="2"/>
        <v>3</v>
      </c>
      <c r="I22" s="21">
        <f t="shared" si="3"/>
        <v>2</v>
      </c>
      <c r="J22" s="24">
        <f t="shared" si="4"/>
        <v>2</v>
      </c>
      <c r="K22" s="22">
        <v>2</v>
      </c>
      <c r="L22" s="27">
        <f t="shared" si="5"/>
        <v>4</v>
      </c>
      <c r="M22" s="28">
        <f t="shared" si="6"/>
        <v>2</v>
      </c>
      <c r="N22" s="30">
        <v>1.8333333333333333</v>
      </c>
      <c r="O22" s="28">
        <f t="shared" si="9"/>
        <v>2</v>
      </c>
      <c r="P22" s="30">
        <f t="shared" si="10"/>
        <v>0</v>
      </c>
      <c r="Q22" s="33">
        <f t="shared" si="11"/>
        <v>2</v>
      </c>
      <c r="R22" s="5">
        <v>3</v>
      </c>
      <c r="S22" s="5">
        <v>5</v>
      </c>
      <c r="T22" s="5">
        <f t="shared" si="7"/>
        <v>15</v>
      </c>
      <c r="U22" s="86">
        <f t="shared" si="8"/>
        <v>3</v>
      </c>
    </row>
    <row r="23" spans="1:21" x14ac:dyDescent="0.3">
      <c r="A23" s="8">
        <v>22</v>
      </c>
      <c r="B23" s="58" t="s">
        <v>33</v>
      </c>
      <c r="C23" s="16">
        <v>574.30999999999995</v>
      </c>
      <c r="D23" s="17">
        <f t="shared" si="0"/>
        <v>4</v>
      </c>
      <c r="E23" s="61">
        <v>0.40440263570206686</v>
      </c>
      <c r="F23" s="17">
        <f t="shared" si="1"/>
        <v>4</v>
      </c>
      <c r="G23" s="16">
        <v>1401.56</v>
      </c>
      <c r="H23" s="17">
        <f t="shared" si="2"/>
        <v>4</v>
      </c>
      <c r="I23" s="21">
        <f t="shared" si="3"/>
        <v>4</v>
      </c>
      <c r="J23" s="24">
        <f t="shared" si="4"/>
        <v>4</v>
      </c>
      <c r="K23" s="22">
        <v>2</v>
      </c>
      <c r="L23" s="27">
        <f t="shared" si="5"/>
        <v>8</v>
      </c>
      <c r="M23" s="28">
        <f t="shared" si="6"/>
        <v>3</v>
      </c>
      <c r="N23" s="30">
        <v>2.1666666666666665</v>
      </c>
      <c r="O23" s="28">
        <f t="shared" si="9"/>
        <v>2</v>
      </c>
      <c r="P23" s="30">
        <f t="shared" si="10"/>
        <v>1</v>
      </c>
      <c r="Q23" s="63">
        <f t="shared" si="11"/>
        <v>3</v>
      </c>
      <c r="R23" s="5">
        <v>3</v>
      </c>
      <c r="S23" s="5">
        <v>5</v>
      </c>
      <c r="T23" s="5">
        <f t="shared" si="7"/>
        <v>15</v>
      </c>
      <c r="U23" s="86">
        <f t="shared" si="8"/>
        <v>3</v>
      </c>
    </row>
    <row r="24" spans="1:21" x14ac:dyDescent="0.3">
      <c r="A24" s="8">
        <v>23</v>
      </c>
      <c r="B24" s="58" t="s">
        <v>34</v>
      </c>
      <c r="C24" s="16">
        <v>97.08</v>
      </c>
      <c r="D24" s="17">
        <f t="shared" si="0"/>
        <v>3</v>
      </c>
      <c r="E24" s="61">
        <v>0.57227474137225109</v>
      </c>
      <c r="F24" s="17">
        <f t="shared" si="1"/>
        <v>2</v>
      </c>
      <c r="G24" s="16">
        <v>466.03</v>
      </c>
      <c r="H24" s="17">
        <f t="shared" si="2"/>
        <v>3</v>
      </c>
      <c r="I24" s="21">
        <f t="shared" si="3"/>
        <v>2.6666666666666665</v>
      </c>
      <c r="J24" s="24">
        <f t="shared" si="4"/>
        <v>3</v>
      </c>
      <c r="K24" s="22">
        <v>2</v>
      </c>
      <c r="L24" s="27">
        <f t="shared" si="5"/>
        <v>6</v>
      </c>
      <c r="M24" s="28">
        <f t="shared" si="6"/>
        <v>3</v>
      </c>
      <c r="N24" s="30">
        <v>1.8333333333333333</v>
      </c>
      <c r="O24" s="28">
        <f t="shared" si="9"/>
        <v>2</v>
      </c>
      <c r="P24" s="30">
        <f t="shared" si="10"/>
        <v>1</v>
      </c>
      <c r="Q24" s="63">
        <f t="shared" si="11"/>
        <v>3</v>
      </c>
      <c r="R24" s="5">
        <v>3</v>
      </c>
      <c r="S24" s="5">
        <v>5</v>
      </c>
      <c r="T24" s="5">
        <f t="shared" si="7"/>
        <v>15</v>
      </c>
      <c r="U24" s="86">
        <f t="shared" si="8"/>
        <v>3</v>
      </c>
    </row>
    <row r="25" spans="1:21" x14ac:dyDescent="0.3">
      <c r="A25" s="8">
        <v>24</v>
      </c>
      <c r="B25" s="58" t="s">
        <v>35</v>
      </c>
      <c r="C25" s="16">
        <v>50.01</v>
      </c>
      <c r="D25" s="17">
        <f t="shared" si="0"/>
        <v>2</v>
      </c>
      <c r="E25" s="61">
        <v>0.7150055396196634</v>
      </c>
      <c r="F25" s="17">
        <f t="shared" si="1"/>
        <v>1</v>
      </c>
      <c r="G25" s="16">
        <v>181.56</v>
      </c>
      <c r="H25" s="17">
        <f t="shared" si="2"/>
        <v>2</v>
      </c>
      <c r="I25" s="21">
        <f t="shared" si="3"/>
        <v>1.6666666666666667</v>
      </c>
      <c r="J25" s="24">
        <f t="shared" si="4"/>
        <v>2</v>
      </c>
      <c r="K25" s="22">
        <v>2</v>
      </c>
      <c r="L25" s="27">
        <f t="shared" si="5"/>
        <v>4</v>
      </c>
      <c r="M25" s="28">
        <f t="shared" si="6"/>
        <v>2</v>
      </c>
      <c r="N25" s="30">
        <v>2</v>
      </c>
      <c r="O25" s="28">
        <f t="shared" si="9"/>
        <v>2</v>
      </c>
      <c r="P25" s="30">
        <f t="shared" si="10"/>
        <v>0</v>
      </c>
      <c r="Q25" s="33">
        <f t="shared" si="11"/>
        <v>2</v>
      </c>
      <c r="R25" s="5">
        <v>3</v>
      </c>
      <c r="S25" s="5">
        <v>5</v>
      </c>
      <c r="T25" s="5">
        <f t="shared" si="7"/>
        <v>15</v>
      </c>
      <c r="U25" s="86">
        <f t="shared" si="8"/>
        <v>3</v>
      </c>
    </row>
    <row r="26" spans="1:21" x14ac:dyDescent="0.3">
      <c r="A26" s="8">
        <v>25</v>
      </c>
      <c r="B26" s="58" t="s">
        <v>36</v>
      </c>
      <c r="C26" s="16">
        <v>78.790000000000006</v>
      </c>
      <c r="D26" s="17">
        <f t="shared" si="0"/>
        <v>3</v>
      </c>
      <c r="E26" s="61">
        <v>0.44992313604919293</v>
      </c>
      <c r="F26" s="17">
        <f t="shared" si="1"/>
        <v>4</v>
      </c>
      <c r="G26" s="16">
        <v>228.33</v>
      </c>
      <c r="H26" s="17">
        <f t="shared" si="2"/>
        <v>2</v>
      </c>
      <c r="I26" s="21">
        <f t="shared" si="3"/>
        <v>3</v>
      </c>
      <c r="J26" s="24">
        <f t="shared" si="4"/>
        <v>3</v>
      </c>
      <c r="K26" s="22">
        <v>2</v>
      </c>
      <c r="L26" s="27">
        <f t="shared" si="5"/>
        <v>6</v>
      </c>
      <c r="M26" s="28">
        <f t="shared" si="6"/>
        <v>3</v>
      </c>
      <c r="N26" s="30">
        <v>2</v>
      </c>
      <c r="O26" s="28">
        <f t="shared" si="9"/>
        <v>2</v>
      </c>
      <c r="P26" s="30">
        <f t="shared" si="10"/>
        <v>1</v>
      </c>
      <c r="Q26" s="63">
        <f t="shared" si="11"/>
        <v>3</v>
      </c>
      <c r="R26" s="5">
        <v>3</v>
      </c>
      <c r="S26" s="5">
        <v>5</v>
      </c>
      <c r="T26" s="5">
        <f t="shared" si="7"/>
        <v>15</v>
      </c>
      <c r="U26" s="86">
        <f t="shared" si="8"/>
        <v>3</v>
      </c>
    </row>
    <row r="27" spans="1:21" ht="14.5" thickBot="1" x14ac:dyDescent="0.35">
      <c r="A27" s="11">
        <v>26</v>
      </c>
      <c r="B27" s="60" t="s">
        <v>37</v>
      </c>
      <c r="C27" s="18">
        <v>43.71</v>
      </c>
      <c r="D27" s="19">
        <f t="shared" si="0"/>
        <v>1</v>
      </c>
      <c r="E27" s="62">
        <v>0.71698674826465381</v>
      </c>
      <c r="F27" s="19">
        <f t="shared" si="1"/>
        <v>1</v>
      </c>
      <c r="G27" s="18">
        <v>218.49</v>
      </c>
      <c r="H27" s="19">
        <f t="shared" si="2"/>
        <v>2</v>
      </c>
      <c r="I27" s="21">
        <f t="shared" si="3"/>
        <v>1.3333333333333333</v>
      </c>
      <c r="J27" s="25">
        <f t="shared" si="4"/>
        <v>1</v>
      </c>
      <c r="K27" s="22">
        <v>1</v>
      </c>
      <c r="L27" s="27">
        <f t="shared" si="5"/>
        <v>1</v>
      </c>
      <c r="M27" s="29">
        <f t="shared" si="6"/>
        <v>1</v>
      </c>
      <c r="N27" s="30">
        <v>1.5</v>
      </c>
      <c r="O27" s="29">
        <f t="shared" si="9"/>
        <v>2</v>
      </c>
      <c r="P27" s="30">
        <f t="shared" si="10"/>
        <v>-1</v>
      </c>
      <c r="Q27" s="64">
        <f t="shared" si="11"/>
        <v>2</v>
      </c>
      <c r="R27" s="5">
        <v>3</v>
      </c>
      <c r="S27" s="5">
        <v>5</v>
      </c>
      <c r="T27" s="5">
        <f t="shared" si="7"/>
        <v>15</v>
      </c>
      <c r="U27" s="86">
        <f t="shared" si="8"/>
        <v>3</v>
      </c>
    </row>
  </sheetData>
  <sortState xmlns:xlrd2="http://schemas.microsoft.com/office/spreadsheetml/2017/richdata2" ref="A2:U27">
    <sortCondition ref="A2:A27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E016A-F640-4980-9E70-9DCF370B7D2A}">
  <dimension ref="A1:S27"/>
  <sheetViews>
    <sheetView zoomScale="80" zoomScaleNormal="80"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B16" sqref="B16"/>
    </sheetView>
  </sheetViews>
  <sheetFormatPr defaultRowHeight="14.5" x14ac:dyDescent="0.35"/>
  <cols>
    <col min="2" max="2" width="26.54296875" bestFit="1" customWidth="1"/>
    <col min="3" max="7" width="17.54296875" customWidth="1"/>
    <col min="8" max="8" width="18.26953125" customWidth="1"/>
    <col min="9" max="9" width="21.26953125" customWidth="1"/>
    <col min="10" max="10" width="15.7265625" customWidth="1"/>
    <col min="11" max="12" width="16" customWidth="1"/>
    <col min="13" max="13" width="17" customWidth="1"/>
    <col min="14" max="14" width="16.81640625" customWidth="1"/>
    <col min="15" max="15" width="15.1796875" customWidth="1"/>
    <col min="16" max="16" width="17.81640625" customWidth="1"/>
    <col min="17" max="17" width="16.81640625" customWidth="1"/>
    <col min="18" max="18" width="16.26953125" customWidth="1"/>
    <col min="19" max="19" width="16.453125" customWidth="1"/>
  </cols>
  <sheetData>
    <row r="1" spans="1:19" ht="70" x14ac:dyDescent="0.35">
      <c r="A1" s="65" t="s">
        <v>0</v>
      </c>
      <c r="B1" s="66" t="s">
        <v>1</v>
      </c>
      <c r="C1" s="65" t="s">
        <v>50</v>
      </c>
      <c r="D1" s="66" t="s">
        <v>39</v>
      </c>
      <c r="E1" s="65" t="s">
        <v>51</v>
      </c>
      <c r="F1" s="66" t="s">
        <v>40</v>
      </c>
      <c r="G1" s="67" t="s">
        <v>2</v>
      </c>
      <c r="H1" s="68" t="s">
        <v>3</v>
      </c>
      <c r="I1" s="69" t="s">
        <v>4</v>
      </c>
      <c r="J1" s="70" t="s">
        <v>5</v>
      </c>
      <c r="K1" s="68" t="s">
        <v>6</v>
      </c>
      <c r="L1" s="67" t="s">
        <v>46</v>
      </c>
      <c r="M1" s="68" t="s">
        <v>7</v>
      </c>
      <c r="N1" s="67" t="s">
        <v>8</v>
      </c>
      <c r="O1" s="68" t="s">
        <v>9</v>
      </c>
      <c r="P1" s="45" t="s">
        <v>10</v>
      </c>
      <c r="Q1" s="45" t="s">
        <v>11</v>
      </c>
      <c r="R1" s="45" t="s">
        <v>12</v>
      </c>
      <c r="S1" s="45" t="s">
        <v>13</v>
      </c>
    </row>
    <row r="2" spans="1:19" x14ac:dyDescent="0.35">
      <c r="A2" s="8">
        <v>1</v>
      </c>
      <c r="B2" s="9" t="s">
        <v>14</v>
      </c>
      <c r="C2" s="16">
        <v>177.03</v>
      </c>
      <c r="D2" s="17">
        <f t="shared" ref="D2:D27" si="0">IF(C2&lt;44,1,IF(C2&lt;65,2,IF(C2&lt;178,3,4)))</f>
        <v>3</v>
      </c>
      <c r="E2" s="16">
        <v>834.29</v>
      </c>
      <c r="F2" s="17">
        <f t="shared" ref="F2:F27" si="1">IF(E2&lt;88,1,IF(E2&lt;231,2,IF(E2&lt;834,3,4)))</f>
        <v>4</v>
      </c>
      <c r="G2" s="21">
        <f t="shared" ref="G2:G27" si="2">AVERAGE(D2,F2)</f>
        <v>3.5</v>
      </c>
      <c r="H2" s="24">
        <f t="shared" ref="H2:H27" si="3">ROUND(G2,0)</f>
        <v>4</v>
      </c>
      <c r="I2" s="43">
        <v>3</v>
      </c>
      <c r="J2" s="47">
        <f t="shared" ref="J2:J27" si="4">H2*I2</f>
        <v>12</v>
      </c>
      <c r="K2" s="48">
        <f>IF(J2&lt;3,1,IF(J2&lt;5,2,IF(J2&lt;12,3,4)))</f>
        <v>4</v>
      </c>
      <c r="L2" s="50">
        <v>1.8333333333333333</v>
      </c>
      <c r="M2" s="48">
        <f>ROUND(L2,0)</f>
        <v>2</v>
      </c>
      <c r="N2" s="50">
        <f>K2-M2</f>
        <v>2</v>
      </c>
      <c r="O2" s="71">
        <f>IF(N2&lt;-1,1,IF(N2&lt;1,2,IF(N2=1,3,4)))</f>
        <v>4</v>
      </c>
      <c r="P2" s="38">
        <v>3</v>
      </c>
      <c r="Q2" s="85">
        <v>6</v>
      </c>
      <c r="R2" s="38">
        <f t="shared" ref="R2:R27" si="5">P2*Q2</f>
        <v>18</v>
      </c>
      <c r="S2" s="89">
        <f t="shared" ref="S2:S27" si="6">IF(R2&lt;6,1,IF(R2&lt;12,2,IF(R2&lt;18,3,4)))</f>
        <v>4</v>
      </c>
    </row>
    <row r="3" spans="1:19" x14ac:dyDescent="0.35">
      <c r="A3" s="8">
        <v>2</v>
      </c>
      <c r="B3" s="9" t="s">
        <v>15</v>
      </c>
      <c r="C3" s="16">
        <v>25.56</v>
      </c>
      <c r="D3" s="17">
        <f t="shared" si="0"/>
        <v>1</v>
      </c>
      <c r="E3" s="16">
        <v>87.79</v>
      </c>
      <c r="F3" s="17">
        <f t="shared" si="1"/>
        <v>1</v>
      </c>
      <c r="G3" s="21">
        <f t="shared" si="2"/>
        <v>1</v>
      </c>
      <c r="H3" s="24">
        <f t="shared" si="3"/>
        <v>1</v>
      </c>
      <c r="I3" s="43">
        <v>0</v>
      </c>
      <c r="J3" s="47">
        <f t="shared" si="4"/>
        <v>0</v>
      </c>
      <c r="K3" s="48">
        <v>0</v>
      </c>
      <c r="L3" s="50">
        <v>0</v>
      </c>
      <c r="M3" s="48">
        <v>0</v>
      </c>
      <c r="N3" s="50">
        <v>0</v>
      </c>
      <c r="O3" s="77">
        <v>0</v>
      </c>
      <c r="P3" s="38">
        <v>3</v>
      </c>
      <c r="Q3" s="85">
        <v>5</v>
      </c>
      <c r="R3" s="38">
        <f t="shared" si="5"/>
        <v>15</v>
      </c>
      <c r="S3" s="88">
        <f t="shared" si="6"/>
        <v>3</v>
      </c>
    </row>
    <row r="4" spans="1:19" x14ac:dyDescent="0.35">
      <c r="A4" s="8">
        <v>3</v>
      </c>
      <c r="B4" s="10" t="s">
        <v>48</v>
      </c>
      <c r="C4" s="16">
        <v>98.85</v>
      </c>
      <c r="D4" s="17">
        <f t="shared" si="0"/>
        <v>3</v>
      </c>
      <c r="E4" s="16">
        <v>252.98</v>
      </c>
      <c r="F4" s="17">
        <f t="shared" si="1"/>
        <v>3</v>
      </c>
      <c r="G4" s="21">
        <f t="shared" si="2"/>
        <v>3</v>
      </c>
      <c r="H4" s="24">
        <f t="shared" si="3"/>
        <v>3</v>
      </c>
      <c r="I4" s="43">
        <v>3</v>
      </c>
      <c r="J4" s="47">
        <f t="shared" si="4"/>
        <v>9</v>
      </c>
      <c r="K4" s="48">
        <f>IF(J4&lt;3,1,IF(J4&lt;5,2,IF(J4&lt;12,3,4)))</f>
        <v>3</v>
      </c>
      <c r="L4" s="50">
        <v>2.6666666666666665</v>
      </c>
      <c r="M4" s="48">
        <f>ROUND(L4,0)</f>
        <v>3</v>
      </c>
      <c r="N4" s="50">
        <f>K4-M4</f>
        <v>0</v>
      </c>
      <c r="O4" s="54">
        <f>IF(N4&lt;-1,1,IF(N4&lt;1,2,IF(N4=1,3,4)))</f>
        <v>2</v>
      </c>
      <c r="P4" s="38">
        <v>3</v>
      </c>
      <c r="Q4" s="85">
        <v>6</v>
      </c>
      <c r="R4" s="38">
        <f t="shared" si="5"/>
        <v>18</v>
      </c>
      <c r="S4" s="89">
        <f t="shared" si="6"/>
        <v>4</v>
      </c>
    </row>
    <row r="5" spans="1:19" x14ac:dyDescent="0.35">
      <c r="A5" s="8">
        <v>4</v>
      </c>
      <c r="B5" s="9" t="s">
        <v>16</v>
      </c>
      <c r="C5" s="16">
        <v>59.66</v>
      </c>
      <c r="D5" s="17">
        <f t="shared" si="0"/>
        <v>2</v>
      </c>
      <c r="E5" s="16">
        <v>161.09</v>
      </c>
      <c r="F5" s="17">
        <f t="shared" si="1"/>
        <v>2</v>
      </c>
      <c r="G5" s="21">
        <f t="shared" si="2"/>
        <v>2</v>
      </c>
      <c r="H5" s="24">
        <f t="shared" si="3"/>
        <v>2</v>
      </c>
      <c r="I5" s="43">
        <v>2</v>
      </c>
      <c r="J5" s="47">
        <f t="shared" si="4"/>
        <v>4</v>
      </c>
      <c r="K5" s="48">
        <f>IF(J5&lt;3,1,IF(J5&lt;5,2,IF(J5&lt;12,3,4)))</f>
        <v>2</v>
      </c>
      <c r="L5" s="50">
        <v>3</v>
      </c>
      <c r="M5" s="48">
        <f>ROUND(L5,0)</f>
        <v>3</v>
      </c>
      <c r="N5" s="50">
        <f>K5-M5</f>
        <v>-1</v>
      </c>
      <c r="O5" s="54">
        <f>IF(N5&lt;-1,1,IF(N5&lt;1,2,IF(N5=1,3,4)))</f>
        <v>2</v>
      </c>
      <c r="P5" s="38">
        <v>3</v>
      </c>
      <c r="Q5" s="85">
        <v>5</v>
      </c>
      <c r="R5" s="38">
        <f t="shared" si="5"/>
        <v>15</v>
      </c>
      <c r="S5" s="88">
        <f t="shared" si="6"/>
        <v>3</v>
      </c>
    </row>
    <row r="6" spans="1:19" x14ac:dyDescent="0.35">
      <c r="A6" s="8">
        <v>5</v>
      </c>
      <c r="B6" s="9" t="s">
        <v>17</v>
      </c>
      <c r="C6" s="16">
        <v>93.11</v>
      </c>
      <c r="D6" s="17">
        <f t="shared" si="0"/>
        <v>3</v>
      </c>
      <c r="E6" s="16">
        <v>419.01</v>
      </c>
      <c r="F6" s="17">
        <f t="shared" si="1"/>
        <v>3</v>
      </c>
      <c r="G6" s="21">
        <f t="shared" si="2"/>
        <v>3</v>
      </c>
      <c r="H6" s="24">
        <f t="shared" si="3"/>
        <v>3</v>
      </c>
      <c r="I6" s="43">
        <v>4</v>
      </c>
      <c r="J6" s="47">
        <f t="shared" si="4"/>
        <v>12</v>
      </c>
      <c r="K6" s="48">
        <f>IF(J6&lt;3,1,IF(J6&lt;5,2,IF(J6&lt;12,3,4)))</f>
        <v>4</v>
      </c>
      <c r="L6" s="51" t="s">
        <v>47</v>
      </c>
      <c r="M6" s="52" t="s">
        <v>47</v>
      </c>
      <c r="N6" s="50">
        <f>K6</f>
        <v>4</v>
      </c>
      <c r="O6" s="71">
        <f>K6</f>
        <v>4</v>
      </c>
      <c r="P6" s="38">
        <v>3</v>
      </c>
      <c r="Q6" s="85">
        <v>6</v>
      </c>
      <c r="R6" s="38">
        <f t="shared" si="5"/>
        <v>18</v>
      </c>
      <c r="S6" s="89">
        <f t="shared" si="6"/>
        <v>4</v>
      </c>
    </row>
    <row r="7" spans="1:19" x14ac:dyDescent="0.35">
      <c r="A7" s="8">
        <v>6</v>
      </c>
      <c r="B7" s="9" t="s">
        <v>18</v>
      </c>
      <c r="C7" s="16">
        <v>89.89</v>
      </c>
      <c r="D7" s="17">
        <f t="shared" si="0"/>
        <v>3</v>
      </c>
      <c r="E7" s="16">
        <v>400.27</v>
      </c>
      <c r="F7" s="17">
        <f t="shared" si="1"/>
        <v>3</v>
      </c>
      <c r="G7" s="21">
        <f t="shared" si="2"/>
        <v>3</v>
      </c>
      <c r="H7" s="24">
        <f t="shared" si="3"/>
        <v>3</v>
      </c>
      <c r="I7" s="43">
        <v>1</v>
      </c>
      <c r="J7" s="47">
        <f t="shared" si="4"/>
        <v>3</v>
      </c>
      <c r="K7" s="48">
        <f>IF(J7&lt;3,1,IF(J7&lt;5,2,IF(J7&lt;12,3,4)))</f>
        <v>2</v>
      </c>
      <c r="L7" s="50">
        <v>3.3333333333333335</v>
      </c>
      <c r="M7" s="48">
        <f>ROUND(L7,0)</f>
        <v>3</v>
      </c>
      <c r="N7" s="50">
        <f>K7-M7</f>
        <v>-1</v>
      </c>
      <c r="O7" s="54">
        <f>IF(N7&lt;-1,1,IF(N7&lt;1,2,IF(N7=1,3,4)))</f>
        <v>2</v>
      </c>
      <c r="P7" s="38">
        <v>3</v>
      </c>
      <c r="Q7" s="85">
        <v>5</v>
      </c>
      <c r="R7" s="38">
        <f t="shared" si="5"/>
        <v>15</v>
      </c>
      <c r="S7" s="88">
        <f t="shared" si="6"/>
        <v>3</v>
      </c>
    </row>
    <row r="8" spans="1:19" x14ac:dyDescent="0.35">
      <c r="A8" s="8">
        <v>7</v>
      </c>
      <c r="B8" s="9" t="s">
        <v>19</v>
      </c>
      <c r="C8" s="16">
        <v>98.79</v>
      </c>
      <c r="D8" s="17">
        <f t="shared" si="0"/>
        <v>3</v>
      </c>
      <c r="E8" s="16">
        <v>283.52999999999997</v>
      </c>
      <c r="F8" s="17">
        <f t="shared" si="1"/>
        <v>3</v>
      </c>
      <c r="G8" s="21">
        <f t="shared" si="2"/>
        <v>3</v>
      </c>
      <c r="H8" s="24">
        <f t="shared" si="3"/>
        <v>3</v>
      </c>
      <c r="I8" s="43">
        <v>3</v>
      </c>
      <c r="J8" s="47">
        <f t="shared" si="4"/>
        <v>9</v>
      </c>
      <c r="K8" s="48">
        <f>IF(J8&lt;3,1,IF(J8&lt;5,2,IF(J8&lt;12,3,4)))</f>
        <v>3</v>
      </c>
      <c r="L8" s="50">
        <v>1.3333333333333333</v>
      </c>
      <c r="M8" s="48">
        <f>ROUND(L8,0)</f>
        <v>1</v>
      </c>
      <c r="N8" s="50">
        <f>K8-M8</f>
        <v>2</v>
      </c>
      <c r="O8" s="71">
        <f>IF(N8&lt;-1,1,IF(N8&lt;1,2,IF(N8=1,3,4)))</f>
        <v>4</v>
      </c>
      <c r="P8" s="38">
        <v>3</v>
      </c>
      <c r="Q8" s="85">
        <v>6</v>
      </c>
      <c r="R8" s="38">
        <f t="shared" si="5"/>
        <v>18</v>
      </c>
      <c r="S8" s="89">
        <f t="shared" si="6"/>
        <v>4</v>
      </c>
    </row>
    <row r="9" spans="1:19" x14ac:dyDescent="0.35">
      <c r="A9" s="8">
        <v>8</v>
      </c>
      <c r="B9" s="9" t="s">
        <v>20</v>
      </c>
      <c r="C9" s="16">
        <v>110.05</v>
      </c>
      <c r="D9" s="17">
        <f t="shared" si="0"/>
        <v>3</v>
      </c>
      <c r="E9" s="16">
        <v>226.9</v>
      </c>
      <c r="F9" s="17">
        <f t="shared" si="1"/>
        <v>2</v>
      </c>
      <c r="G9" s="21">
        <f t="shared" si="2"/>
        <v>2.5</v>
      </c>
      <c r="H9" s="24">
        <f t="shared" si="3"/>
        <v>3</v>
      </c>
      <c r="I9" s="43">
        <v>0</v>
      </c>
      <c r="J9" s="47">
        <f t="shared" si="4"/>
        <v>0</v>
      </c>
      <c r="K9" s="48">
        <v>0</v>
      </c>
      <c r="L9" s="50">
        <v>0</v>
      </c>
      <c r="M9" s="48">
        <v>0</v>
      </c>
      <c r="N9" s="50">
        <v>0</v>
      </c>
      <c r="O9" s="77">
        <v>0</v>
      </c>
      <c r="P9" s="38">
        <v>3</v>
      </c>
      <c r="Q9" s="85">
        <v>5</v>
      </c>
      <c r="R9" s="38">
        <f t="shared" si="5"/>
        <v>15</v>
      </c>
      <c r="S9" s="88">
        <f t="shared" si="6"/>
        <v>3</v>
      </c>
    </row>
    <row r="10" spans="1:19" x14ac:dyDescent="0.35">
      <c r="A10" s="8">
        <v>9</v>
      </c>
      <c r="B10" s="9" t="s">
        <v>21</v>
      </c>
      <c r="C10" s="16">
        <v>77.06</v>
      </c>
      <c r="D10" s="17">
        <f t="shared" si="0"/>
        <v>3</v>
      </c>
      <c r="E10" s="16">
        <v>309.32</v>
      </c>
      <c r="F10" s="17">
        <f t="shared" si="1"/>
        <v>3</v>
      </c>
      <c r="G10" s="21">
        <f t="shared" si="2"/>
        <v>3</v>
      </c>
      <c r="H10" s="24">
        <f t="shared" si="3"/>
        <v>3</v>
      </c>
      <c r="I10" s="43">
        <v>3</v>
      </c>
      <c r="J10" s="47">
        <f t="shared" si="4"/>
        <v>9</v>
      </c>
      <c r="K10" s="48">
        <f t="shared" ref="K10:K25" si="7">IF(J10&lt;3,1,IF(J10&lt;5,2,IF(J10&lt;12,3,4)))</f>
        <v>3</v>
      </c>
      <c r="L10" s="50">
        <v>1.8333333333333333</v>
      </c>
      <c r="M10" s="48">
        <f t="shared" ref="M10:M25" si="8">ROUND(L10,0)</f>
        <v>2</v>
      </c>
      <c r="N10" s="50">
        <f t="shared" ref="N10:N25" si="9">K10-M10</f>
        <v>1</v>
      </c>
      <c r="O10" s="55">
        <f t="shared" ref="O10:O25" si="10">IF(N10&lt;-1,1,IF(N10&lt;1,2,IF(N10=1,3,4)))</f>
        <v>3</v>
      </c>
      <c r="P10" s="38">
        <v>3</v>
      </c>
      <c r="Q10" s="85">
        <v>6</v>
      </c>
      <c r="R10" s="38">
        <f t="shared" si="5"/>
        <v>18</v>
      </c>
      <c r="S10" s="89">
        <f t="shared" si="6"/>
        <v>4</v>
      </c>
    </row>
    <row r="11" spans="1:19" x14ac:dyDescent="0.35">
      <c r="A11" s="8">
        <v>10</v>
      </c>
      <c r="B11" s="9" t="s">
        <v>22</v>
      </c>
      <c r="C11" s="16">
        <v>59.84</v>
      </c>
      <c r="D11" s="17">
        <f t="shared" si="0"/>
        <v>2</v>
      </c>
      <c r="E11" s="16">
        <v>208.37</v>
      </c>
      <c r="F11" s="17">
        <f t="shared" si="1"/>
        <v>2</v>
      </c>
      <c r="G11" s="21">
        <f t="shared" si="2"/>
        <v>2</v>
      </c>
      <c r="H11" s="24">
        <f t="shared" si="3"/>
        <v>2</v>
      </c>
      <c r="I11" s="43">
        <v>1</v>
      </c>
      <c r="J11" s="47">
        <f t="shared" si="4"/>
        <v>2</v>
      </c>
      <c r="K11" s="48">
        <f t="shared" si="7"/>
        <v>1</v>
      </c>
      <c r="L11" s="50">
        <v>2.5</v>
      </c>
      <c r="M11" s="48">
        <f t="shared" si="8"/>
        <v>3</v>
      </c>
      <c r="N11" s="50">
        <f t="shared" si="9"/>
        <v>-2</v>
      </c>
      <c r="O11" s="53">
        <f t="shared" si="10"/>
        <v>1</v>
      </c>
      <c r="P11" s="38">
        <v>3</v>
      </c>
      <c r="Q11" s="85">
        <v>5</v>
      </c>
      <c r="R11" s="38">
        <f t="shared" si="5"/>
        <v>15</v>
      </c>
      <c r="S11" s="88">
        <f t="shared" si="6"/>
        <v>3</v>
      </c>
    </row>
    <row r="12" spans="1:19" x14ac:dyDescent="0.35">
      <c r="A12" s="8">
        <v>11</v>
      </c>
      <c r="B12" s="9" t="s">
        <v>23</v>
      </c>
      <c r="C12" s="16">
        <v>81.45</v>
      </c>
      <c r="D12" s="17">
        <f t="shared" si="0"/>
        <v>3</v>
      </c>
      <c r="E12" s="16">
        <v>270.10000000000002</v>
      </c>
      <c r="F12" s="17">
        <f t="shared" si="1"/>
        <v>3</v>
      </c>
      <c r="G12" s="21">
        <f t="shared" si="2"/>
        <v>3</v>
      </c>
      <c r="H12" s="24">
        <f t="shared" si="3"/>
        <v>3</v>
      </c>
      <c r="I12" s="43">
        <v>2</v>
      </c>
      <c r="J12" s="47">
        <f t="shared" si="4"/>
        <v>6</v>
      </c>
      <c r="K12" s="48">
        <f t="shared" si="7"/>
        <v>3</v>
      </c>
      <c r="L12" s="50">
        <v>1.8333333333333333</v>
      </c>
      <c r="M12" s="48">
        <f t="shared" si="8"/>
        <v>2</v>
      </c>
      <c r="N12" s="50">
        <f t="shared" si="9"/>
        <v>1</v>
      </c>
      <c r="O12" s="55">
        <f t="shared" si="10"/>
        <v>3</v>
      </c>
      <c r="P12" s="38">
        <v>3</v>
      </c>
      <c r="Q12" s="85">
        <v>5</v>
      </c>
      <c r="R12" s="38">
        <f t="shared" si="5"/>
        <v>15</v>
      </c>
      <c r="S12" s="88">
        <f t="shared" si="6"/>
        <v>3</v>
      </c>
    </row>
    <row r="13" spans="1:19" x14ac:dyDescent="0.35">
      <c r="A13" s="8">
        <v>12</v>
      </c>
      <c r="B13" s="9" t="s">
        <v>49</v>
      </c>
      <c r="C13" s="16">
        <v>80.77</v>
      </c>
      <c r="D13" s="17">
        <f t="shared" si="0"/>
        <v>3</v>
      </c>
      <c r="E13" s="16">
        <v>369.58</v>
      </c>
      <c r="F13" s="17">
        <f t="shared" si="1"/>
        <v>3</v>
      </c>
      <c r="G13" s="21">
        <f t="shared" si="2"/>
        <v>3</v>
      </c>
      <c r="H13" s="24">
        <f t="shared" si="3"/>
        <v>3</v>
      </c>
      <c r="I13" s="43">
        <v>2</v>
      </c>
      <c r="J13" s="47">
        <f t="shared" si="4"/>
        <v>6</v>
      </c>
      <c r="K13" s="48">
        <f t="shared" si="7"/>
        <v>3</v>
      </c>
      <c r="L13" s="50">
        <v>1.6666666666666667</v>
      </c>
      <c r="M13" s="48">
        <f t="shared" si="8"/>
        <v>2</v>
      </c>
      <c r="N13" s="50">
        <f t="shared" si="9"/>
        <v>1</v>
      </c>
      <c r="O13" s="55">
        <f t="shared" si="10"/>
        <v>3</v>
      </c>
      <c r="P13" s="38">
        <v>3</v>
      </c>
      <c r="Q13" s="85">
        <v>5</v>
      </c>
      <c r="R13" s="38">
        <f t="shared" si="5"/>
        <v>15</v>
      </c>
      <c r="S13" s="88">
        <f t="shared" si="6"/>
        <v>3</v>
      </c>
    </row>
    <row r="14" spans="1:19" x14ac:dyDescent="0.35">
      <c r="A14" s="8">
        <v>13</v>
      </c>
      <c r="B14" s="9" t="s">
        <v>24</v>
      </c>
      <c r="C14" s="16">
        <v>60.48</v>
      </c>
      <c r="D14" s="17">
        <f t="shared" si="0"/>
        <v>2</v>
      </c>
      <c r="E14" s="16">
        <v>231.16</v>
      </c>
      <c r="F14" s="17">
        <f t="shared" si="1"/>
        <v>3</v>
      </c>
      <c r="G14" s="21">
        <f t="shared" si="2"/>
        <v>2.5</v>
      </c>
      <c r="H14" s="24">
        <f t="shared" si="3"/>
        <v>3</v>
      </c>
      <c r="I14" s="43">
        <v>3</v>
      </c>
      <c r="J14" s="47">
        <f t="shared" si="4"/>
        <v>9</v>
      </c>
      <c r="K14" s="48">
        <f t="shared" si="7"/>
        <v>3</v>
      </c>
      <c r="L14" s="50">
        <v>1.1666666666666667</v>
      </c>
      <c r="M14" s="48">
        <f t="shared" si="8"/>
        <v>1</v>
      </c>
      <c r="N14" s="50">
        <f t="shared" si="9"/>
        <v>2</v>
      </c>
      <c r="O14" s="71">
        <f t="shared" si="10"/>
        <v>4</v>
      </c>
      <c r="P14" s="38">
        <v>3</v>
      </c>
      <c r="Q14" s="85">
        <v>6</v>
      </c>
      <c r="R14" s="38">
        <f t="shared" si="5"/>
        <v>18</v>
      </c>
      <c r="S14" s="89">
        <f t="shared" si="6"/>
        <v>4</v>
      </c>
    </row>
    <row r="15" spans="1:19" x14ac:dyDescent="0.35">
      <c r="A15" s="8">
        <v>14</v>
      </c>
      <c r="B15" s="9" t="s">
        <v>25</v>
      </c>
      <c r="C15" s="16">
        <v>83.29</v>
      </c>
      <c r="D15" s="17">
        <f t="shared" si="0"/>
        <v>3</v>
      </c>
      <c r="E15" s="16">
        <v>425.74</v>
      </c>
      <c r="F15" s="17">
        <f t="shared" si="1"/>
        <v>3</v>
      </c>
      <c r="G15" s="21">
        <f t="shared" si="2"/>
        <v>3</v>
      </c>
      <c r="H15" s="24">
        <f t="shared" si="3"/>
        <v>3</v>
      </c>
      <c r="I15" s="43">
        <v>2</v>
      </c>
      <c r="J15" s="47">
        <f t="shared" si="4"/>
        <v>6</v>
      </c>
      <c r="K15" s="48">
        <f t="shared" si="7"/>
        <v>3</v>
      </c>
      <c r="L15" s="50">
        <v>2.3333333333333335</v>
      </c>
      <c r="M15" s="48">
        <f t="shared" si="8"/>
        <v>2</v>
      </c>
      <c r="N15" s="50">
        <f t="shared" si="9"/>
        <v>1</v>
      </c>
      <c r="O15" s="55">
        <f t="shared" si="10"/>
        <v>3</v>
      </c>
      <c r="P15" s="38">
        <v>3</v>
      </c>
      <c r="Q15" s="85">
        <v>5</v>
      </c>
      <c r="R15" s="38">
        <f t="shared" si="5"/>
        <v>15</v>
      </c>
      <c r="S15" s="88">
        <f t="shared" si="6"/>
        <v>3</v>
      </c>
    </row>
    <row r="16" spans="1:19" x14ac:dyDescent="0.35">
      <c r="A16" s="8">
        <v>15</v>
      </c>
      <c r="B16" s="9" t="s">
        <v>26</v>
      </c>
      <c r="C16" s="16">
        <v>63.7</v>
      </c>
      <c r="D16" s="17">
        <f t="shared" si="0"/>
        <v>2</v>
      </c>
      <c r="E16" s="16">
        <v>227.53</v>
      </c>
      <c r="F16" s="17">
        <f t="shared" si="1"/>
        <v>2</v>
      </c>
      <c r="G16" s="21">
        <f t="shared" si="2"/>
        <v>2</v>
      </c>
      <c r="H16" s="24">
        <f t="shared" si="3"/>
        <v>2</v>
      </c>
      <c r="I16" s="43">
        <v>4</v>
      </c>
      <c r="J16" s="47">
        <f t="shared" si="4"/>
        <v>8</v>
      </c>
      <c r="K16" s="48">
        <f t="shared" si="7"/>
        <v>3</v>
      </c>
      <c r="L16" s="50">
        <v>1.6666666666666667</v>
      </c>
      <c r="M16" s="48">
        <f t="shared" si="8"/>
        <v>2</v>
      </c>
      <c r="N16" s="50">
        <f t="shared" si="9"/>
        <v>1</v>
      </c>
      <c r="O16" s="55">
        <f t="shared" si="10"/>
        <v>3</v>
      </c>
      <c r="P16" s="38">
        <v>3</v>
      </c>
      <c r="Q16" s="85">
        <v>6</v>
      </c>
      <c r="R16" s="38">
        <f t="shared" si="5"/>
        <v>18</v>
      </c>
      <c r="S16" s="89">
        <f t="shared" si="6"/>
        <v>4</v>
      </c>
    </row>
    <row r="17" spans="1:19" x14ac:dyDescent="0.35">
      <c r="A17" s="8">
        <v>16</v>
      </c>
      <c r="B17" s="9" t="s">
        <v>27</v>
      </c>
      <c r="C17" s="16">
        <v>93.51</v>
      </c>
      <c r="D17" s="17">
        <f t="shared" si="0"/>
        <v>3</v>
      </c>
      <c r="E17" s="16">
        <v>371.22</v>
      </c>
      <c r="F17" s="17">
        <f t="shared" si="1"/>
        <v>3</v>
      </c>
      <c r="G17" s="21">
        <f t="shared" si="2"/>
        <v>3</v>
      </c>
      <c r="H17" s="24">
        <f t="shared" si="3"/>
        <v>3</v>
      </c>
      <c r="I17" s="43">
        <v>4</v>
      </c>
      <c r="J17" s="47">
        <f t="shared" si="4"/>
        <v>12</v>
      </c>
      <c r="K17" s="48">
        <f t="shared" si="7"/>
        <v>4</v>
      </c>
      <c r="L17" s="50">
        <v>1.5</v>
      </c>
      <c r="M17" s="48">
        <f t="shared" si="8"/>
        <v>2</v>
      </c>
      <c r="N17" s="50">
        <f t="shared" si="9"/>
        <v>2</v>
      </c>
      <c r="O17" s="71">
        <f t="shared" si="10"/>
        <v>4</v>
      </c>
      <c r="P17" s="38">
        <v>3</v>
      </c>
      <c r="Q17" s="85">
        <v>6</v>
      </c>
      <c r="R17" s="38">
        <f t="shared" si="5"/>
        <v>18</v>
      </c>
      <c r="S17" s="89">
        <f t="shared" si="6"/>
        <v>4</v>
      </c>
    </row>
    <row r="18" spans="1:19" x14ac:dyDescent="0.35">
      <c r="A18" s="8">
        <v>17</v>
      </c>
      <c r="B18" s="9" t="s">
        <v>28</v>
      </c>
      <c r="C18" s="16">
        <v>96.79</v>
      </c>
      <c r="D18" s="17">
        <f t="shared" si="0"/>
        <v>3</v>
      </c>
      <c r="E18" s="16">
        <v>324.67</v>
      </c>
      <c r="F18" s="17">
        <f t="shared" si="1"/>
        <v>3</v>
      </c>
      <c r="G18" s="21">
        <f t="shared" si="2"/>
        <v>3</v>
      </c>
      <c r="H18" s="24">
        <f t="shared" si="3"/>
        <v>3</v>
      </c>
      <c r="I18" s="43">
        <v>4</v>
      </c>
      <c r="J18" s="47">
        <f t="shared" si="4"/>
        <v>12</v>
      </c>
      <c r="K18" s="48">
        <f t="shared" si="7"/>
        <v>4</v>
      </c>
      <c r="L18" s="50">
        <v>2.1666666666666665</v>
      </c>
      <c r="M18" s="48">
        <f t="shared" si="8"/>
        <v>2</v>
      </c>
      <c r="N18" s="50">
        <f t="shared" si="9"/>
        <v>2</v>
      </c>
      <c r="O18" s="71">
        <f t="shared" si="10"/>
        <v>4</v>
      </c>
      <c r="P18" s="38">
        <v>3</v>
      </c>
      <c r="Q18" s="85">
        <v>6</v>
      </c>
      <c r="R18" s="38">
        <f t="shared" si="5"/>
        <v>18</v>
      </c>
      <c r="S18" s="89">
        <f t="shared" si="6"/>
        <v>4</v>
      </c>
    </row>
    <row r="19" spans="1:19" x14ac:dyDescent="0.35">
      <c r="A19" s="8">
        <v>18</v>
      </c>
      <c r="B19" s="9" t="s">
        <v>29</v>
      </c>
      <c r="C19" s="16">
        <v>86.21</v>
      </c>
      <c r="D19" s="17">
        <f t="shared" si="0"/>
        <v>3</v>
      </c>
      <c r="E19" s="16">
        <v>316.5</v>
      </c>
      <c r="F19" s="17">
        <f t="shared" si="1"/>
        <v>3</v>
      </c>
      <c r="G19" s="21">
        <f t="shared" si="2"/>
        <v>3</v>
      </c>
      <c r="H19" s="24">
        <f t="shared" si="3"/>
        <v>3</v>
      </c>
      <c r="I19" s="43">
        <v>4</v>
      </c>
      <c r="J19" s="47">
        <f t="shared" si="4"/>
        <v>12</v>
      </c>
      <c r="K19" s="48">
        <f t="shared" si="7"/>
        <v>4</v>
      </c>
      <c r="L19" s="50">
        <v>1.5</v>
      </c>
      <c r="M19" s="48">
        <f t="shared" si="8"/>
        <v>2</v>
      </c>
      <c r="N19" s="50">
        <f t="shared" si="9"/>
        <v>2</v>
      </c>
      <c r="O19" s="71">
        <f t="shared" si="10"/>
        <v>4</v>
      </c>
      <c r="P19" s="38">
        <v>3</v>
      </c>
      <c r="Q19" s="85">
        <v>6</v>
      </c>
      <c r="R19" s="38">
        <f t="shared" si="5"/>
        <v>18</v>
      </c>
      <c r="S19" s="89">
        <f t="shared" si="6"/>
        <v>4</v>
      </c>
    </row>
    <row r="20" spans="1:19" x14ac:dyDescent="0.35">
      <c r="A20" s="8">
        <v>19</v>
      </c>
      <c r="B20" s="9" t="s">
        <v>30</v>
      </c>
      <c r="C20" s="16">
        <v>65.459999999999994</v>
      </c>
      <c r="D20" s="17">
        <f t="shared" si="0"/>
        <v>3</v>
      </c>
      <c r="E20" s="16">
        <v>296.73</v>
      </c>
      <c r="F20" s="17">
        <f t="shared" si="1"/>
        <v>3</v>
      </c>
      <c r="G20" s="21">
        <f t="shared" si="2"/>
        <v>3</v>
      </c>
      <c r="H20" s="24">
        <f t="shared" si="3"/>
        <v>3</v>
      </c>
      <c r="I20" s="43">
        <v>2</v>
      </c>
      <c r="J20" s="47">
        <f t="shared" si="4"/>
        <v>6</v>
      </c>
      <c r="K20" s="48">
        <f t="shared" si="7"/>
        <v>3</v>
      </c>
      <c r="L20" s="50">
        <v>1.5</v>
      </c>
      <c r="M20" s="48">
        <f t="shared" si="8"/>
        <v>2</v>
      </c>
      <c r="N20" s="50">
        <f t="shared" si="9"/>
        <v>1</v>
      </c>
      <c r="O20" s="55">
        <f t="shared" si="10"/>
        <v>3</v>
      </c>
      <c r="P20" s="38">
        <v>3</v>
      </c>
      <c r="Q20" s="85">
        <v>5</v>
      </c>
      <c r="R20" s="38">
        <f t="shared" si="5"/>
        <v>15</v>
      </c>
      <c r="S20" s="88">
        <f t="shared" si="6"/>
        <v>3</v>
      </c>
    </row>
    <row r="21" spans="1:19" x14ac:dyDescent="0.35">
      <c r="A21" s="8">
        <v>20</v>
      </c>
      <c r="B21" s="9" t="s">
        <v>31</v>
      </c>
      <c r="C21" s="16">
        <v>40.69</v>
      </c>
      <c r="D21" s="17">
        <f t="shared" si="0"/>
        <v>1</v>
      </c>
      <c r="E21" s="16">
        <v>196.16</v>
      </c>
      <c r="F21" s="17">
        <f t="shared" si="1"/>
        <v>2</v>
      </c>
      <c r="G21" s="21">
        <f t="shared" si="2"/>
        <v>1.5</v>
      </c>
      <c r="H21" s="24">
        <f t="shared" si="3"/>
        <v>2</v>
      </c>
      <c r="I21" s="43">
        <v>3</v>
      </c>
      <c r="J21" s="47">
        <f t="shared" si="4"/>
        <v>6</v>
      </c>
      <c r="K21" s="48">
        <f t="shared" si="7"/>
        <v>3</v>
      </c>
      <c r="L21" s="50">
        <v>1.3333333333333333</v>
      </c>
      <c r="M21" s="48">
        <f t="shared" si="8"/>
        <v>1</v>
      </c>
      <c r="N21" s="50">
        <f t="shared" si="9"/>
        <v>2</v>
      </c>
      <c r="O21" s="71">
        <f t="shared" si="10"/>
        <v>4</v>
      </c>
      <c r="P21" s="38">
        <v>3</v>
      </c>
      <c r="Q21" s="85">
        <v>6</v>
      </c>
      <c r="R21" s="38">
        <f t="shared" si="5"/>
        <v>18</v>
      </c>
      <c r="S21" s="89">
        <f t="shared" si="6"/>
        <v>4</v>
      </c>
    </row>
    <row r="22" spans="1:19" x14ac:dyDescent="0.35">
      <c r="A22" s="8">
        <v>21</v>
      </c>
      <c r="B22" s="9" t="s">
        <v>32</v>
      </c>
      <c r="C22" s="16">
        <v>63.55</v>
      </c>
      <c r="D22" s="17">
        <f t="shared" si="0"/>
        <v>2</v>
      </c>
      <c r="E22" s="16">
        <v>291.43</v>
      </c>
      <c r="F22" s="17">
        <f t="shared" si="1"/>
        <v>3</v>
      </c>
      <c r="G22" s="21">
        <f t="shared" si="2"/>
        <v>2.5</v>
      </c>
      <c r="H22" s="24">
        <f t="shared" si="3"/>
        <v>3</v>
      </c>
      <c r="I22" s="43">
        <v>3</v>
      </c>
      <c r="J22" s="47">
        <f t="shared" si="4"/>
        <v>9</v>
      </c>
      <c r="K22" s="48">
        <f t="shared" si="7"/>
        <v>3</v>
      </c>
      <c r="L22" s="50">
        <v>1.8333333333333333</v>
      </c>
      <c r="M22" s="48">
        <f t="shared" si="8"/>
        <v>2</v>
      </c>
      <c r="N22" s="50">
        <f t="shared" si="9"/>
        <v>1</v>
      </c>
      <c r="O22" s="55">
        <f t="shared" si="10"/>
        <v>3</v>
      </c>
      <c r="P22" s="38">
        <v>3</v>
      </c>
      <c r="Q22" s="85">
        <v>6</v>
      </c>
      <c r="R22" s="38">
        <f t="shared" si="5"/>
        <v>18</v>
      </c>
      <c r="S22" s="89">
        <f t="shared" si="6"/>
        <v>4</v>
      </c>
    </row>
    <row r="23" spans="1:19" x14ac:dyDescent="0.35">
      <c r="A23" s="8">
        <v>22</v>
      </c>
      <c r="B23" s="9" t="s">
        <v>33</v>
      </c>
      <c r="C23" s="16">
        <v>574.30999999999995</v>
      </c>
      <c r="D23" s="17">
        <f t="shared" si="0"/>
        <v>4</v>
      </c>
      <c r="E23" s="16">
        <v>1401.56</v>
      </c>
      <c r="F23" s="17">
        <f t="shared" si="1"/>
        <v>4</v>
      </c>
      <c r="G23" s="21">
        <f t="shared" si="2"/>
        <v>4</v>
      </c>
      <c r="H23" s="24">
        <f t="shared" si="3"/>
        <v>4</v>
      </c>
      <c r="I23" s="43">
        <v>4</v>
      </c>
      <c r="J23" s="47">
        <f t="shared" si="4"/>
        <v>16</v>
      </c>
      <c r="K23" s="48">
        <f t="shared" si="7"/>
        <v>4</v>
      </c>
      <c r="L23" s="50">
        <v>2.1666666666666665</v>
      </c>
      <c r="M23" s="48">
        <f t="shared" si="8"/>
        <v>2</v>
      </c>
      <c r="N23" s="50">
        <f t="shared" si="9"/>
        <v>2</v>
      </c>
      <c r="O23" s="71">
        <f t="shared" si="10"/>
        <v>4</v>
      </c>
      <c r="P23" s="38">
        <v>3</v>
      </c>
      <c r="Q23" s="85">
        <v>6</v>
      </c>
      <c r="R23" s="38">
        <f t="shared" si="5"/>
        <v>18</v>
      </c>
      <c r="S23" s="89">
        <f t="shared" si="6"/>
        <v>4</v>
      </c>
    </row>
    <row r="24" spans="1:19" x14ac:dyDescent="0.35">
      <c r="A24" s="8">
        <v>23</v>
      </c>
      <c r="B24" s="9" t="s">
        <v>34</v>
      </c>
      <c r="C24" s="16">
        <v>97.08</v>
      </c>
      <c r="D24" s="17">
        <f t="shared" si="0"/>
        <v>3</v>
      </c>
      <c r="E24" s="16">
        <v>466.03</v>
      </c>
      <c r="F24" s="17">
        <f t="shared" si="1"/>
        <v>3</v>
      </c>
      <c r="G24" s="21">
        <f t="shared" si="2"/>
        <v>3</v>
      </c>
      <c r="H24" s="24">
        <f t="shared" si="3"/>
        <v>3</v>
      </c>
      <c r="I24" s="43">
        <v>4</v>
      </c>
      <c r="J24" s="47">
        <f t="shared" si="4"/>
        <v>12</v>
      </c>
      <c r="K24" s="48">
        <f t="shared" si="7"/>
        <v>4</v>
      </c>
      <c r="L24" s="50">
        <v>1.8333333333333333</v>
      </c>
      <c r="M24" s="48">
        <f t="shared" si="8"/>
        <v>2</v>
      </c>
      <c r="N24" s="50">
        <f t="shared" si="9"/>
        <v>2</v>
      </c>
      <c r="O24" s="71">
        <f t="shared" si="10"/>
        <v>4</v>
      </c>
      <c r="P24" s="38">
        <v>3</v>
      </c>
      <c r="Q24" s="85">
        <v>6</v>
      </c>
      <c r="R24" s="38">
        <f t="shared" si="5"/>
        <v>18</v>
      </c>
      <c r="S24" s="89">
        <f t="shared" si="6"/>
        <v>4</v>
      </c>
    </row>
    <row r="25" spans="1:19" x14ac:dyDescent="0.35">
      <c r="A25" s="8">
        <v>24</v>
      </c>
      <c r="B25" s="9" t="s">
        <v>35</v>
      </c>
      <c r="C25" s="16">
        <v>50.01</v>
      </c>
      <c r="D25" s="17">
        <f t="shared" si="0"/>
        <v>2</v>
      </c>
      <c r="E25" s="16">
        <v>181.56</v>
      </c>
      <c r="F25" s="17">
        <f t="shared" si="1"/>
        <v>2</v>
      </c>
      <c r="G25" s="21">
        <f t="shared" si="2"/>
        <v>2</v>
      </c>
      <c r="H25" s="24">
        <f t="shared" si="3"/>
        <v>2</v>
      </c>
      <c r="I25" s="43">
        <v>2</v>
      </c>
      <c r="J25" s="47">
        <f t="shared" si="4"/>
        <v>4</v>
      </c>
      <c r="K25" s="48">
        <f t="shared" si="7"/>
        <v>2</v>
      </c>
      <c r="L25" s="50">
        <v>2</v>
      </c>
      <c r="M25" s="48">
        <f t="shared" si="8"/>
        <v>2</v>
      </c>
      <c r="N25" s="50">
        <f t="shared" si="9"/>
        <v>0</v>
      </c>
      <c r="O25" s="54">
        <f t="shared" si="10"/>
        <v>2</v>
      </c>
      <c r="P25" s="38">
        <v>3</v>
      </c>
      <c r="Q25" s="85">
        <v>5</v>
      </c>
      <c r="R25" s="38">
        <f t="shared" si="5"/>
        <v>15</v>
      </c>
      <c r="S25" s="88">
        <f t="shared" si="6"/>
        <v>3</v>
      </c>
    </row>
    <row r="26" spans="1:19" x14ac:dyDescent="0.35">
      <c r="A26" s="8">
        <v>25</v>
      </c>
      <c r="B26" s="9" t="s">
        <v>36</v>
      </c>
      <c r="C26" s="16">
        <v>78.790000000000006</v>
      </c>
      <c r="D26" s="17">
        <f t="shared" si="0"/>
        <v>3</v>
      </c>
      <c r="E26" s="16">
        <v>228.33</v>
      </c>
      <c r="F26" s="17">
        <f t="shared" si="1"/>
        <v>2</v>
      </c>
      <c r="G26" s="21">
        <f t="shared" si="2"/>
        <v>2.5</v>
      </c>
      <c r="H26" s="24">
        <f t="shared" si="3"/>
        <v>3</v>
      </c>
      <c r="I26" s="43">
        <v>0</v>
      </c>
      <c r="J26" s="47">
        <f t="shared" si="4"/>
        <v>0</v>
      </c>
      <c r="K26" s="48">
        <v>0</v>
      </c>
      <c r="L26" s="50">
        <v>0</v>
      </c>
      <c r="M26" s="48">
        <v>0</v>
      </c>
      <c r="N26" s="50">
        <v>0</v>
      </c>
      <c r="O26" s="77">
        <v>0</v>
      </c>
      <c r="P26" s="38">
        <v>3</v>
      </c>
      <c r="Q26" s="85">
        <v>5</v>
      </c>
      <c r="R26" s="38">
        <f t="shared" si="5"/>
        <v>15</v>
      </c>
      <c r="S26" s="88">
        <f t="shared" si="6"/>
        <v>3</v>
      </c>
    </row>
    <row r="27" spans="1:19" ht="15" thickBot="1" x14ac:dyDescent="0.4">
      <c r="A27" s="11">
        <v>26</v>
      </c>
      <c r="B27" s="12" t="s">
        <v>37</v>
      </c>
      <c r="C27" s="18">
        <v>43.71</v>
      </c>
      <c r="D27" s="19">
        <f t="shared" si="0"/>
        <v>1</v>
      </c>
      <c r="E27" s="18">
        <v>218.49</v>
      </c>
      <c r="F27" s="19">
        <f t="shared" si="1"/>
        <v>2</v>
      </c>
      <c r="G27" s="21">
        <f t="shared" si="2"/>
        <v>1.5</v>
      </c>
      <c r="H27" s="25">
        <f t="shared" si="3"/>
        <v>2</v>
      </c>
      <c r="I27" s="43">
        <v>3</v>
      </c>
      <c r="J27" s="47">
        <f t="shared" si="4"/>
        <v>6</v>
      </c>
      <c r="K27" s="49">
        <f>IF(J27&lt;3,1,IF(J27&lt;5,2,IF(J27&lt;12,3,4)))</f>
        <v>3</v>
      </c>
      <c r="L27" s="50">
        <v>1.5</v>
      </c>
      <c r="M27" s="49">
        <f>ROUND(L27,0)</f>
        <v>2</v>
      </c>
      <c r="N27" s="50">
        <f>K27-M27</f>
        <v>1</v>
      </c>
      <c r="O27" s="56">
        <f>IF(N27&lt;-1,1,IF(N27&lt;1,2,IF(N27=1,3,4)))</f>
        <v>3</v>
      </c>
      <c r="P27" s="38">
        <v>3</v>
      </c>
      <c r="Q27" s="85">
        <v>6</v>
      </c>
      <c r="R27" s="38">
        <f t="shared" si="5"/>
        <v>18</v>
      </c>
      <c r="S27" s="89">
        <f t="shared" si="6"/>
        <v>4</v>
      </c>
    </row>
  </sheetData>
  <sortState xmlns:xlrd2="http://schemas.microsoft.com/office/spreadsheetml/2017/richdata2" ref="A2:S27">
    <sortCondition ref="A2:A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0196-061E-4C7E-870E-9C154E49A485}">
  <dimension ref="A1:Y28"/>
  <sheetViews>
    <sheetView tabSelected="1" zoomScaleNormal="100" workbookViewId="0">
      <pane xSplit="2" ySplit="1" topLeftCell="O2" activePane="bottomRight" state="frozen"/>
      <selection pane="topRight" activeCell="C1" sqref="C1"/>
      <selection pane="bottomLeft" activeCell="A2" sqref="A2"/>
      <selection pane="bottomRight" activeCell="T8" sqref="T8"/>
    </sheetView>
  </sheetViews>
  <sheetFormatPr defaultRowHeight="14.5" x14ac:dyDescent="0.35"/>
  <cols>
    <col min="2" max="2" width="26.54296875" bestFit="1" customWidth="1"/>
    <col min="3" max="13" width="17.54296875" customWidth="1"/>
    <col min="14" max="14" width="15.453125" customWidth="1"/>
    <col min="15" max="15" width="21.26953125" customWidth="1"/>
    <col min="16" max="16" width="15.7265625" customWidth="1"/>
    <col min="17" max="18" width="16" customWidth="1"/>
    <col min="19" max="19" width="17" customWidth="1"/>
    <col min="20" max="20" width="16.81640625" customWidth="1"/>
    <col min="21" max="21" width="15.1796875" customWidth="1"/>
    <col min="22" max="22" width="14.54296875" customWidth="1"/>
    <col min="23" max="23" width="16.81640625" customWidth="1"/>
    <col min="24" max="24" width="16.26953125" customWidth="1"/>
    <col min="25" max="25" width="16.453125" customWidth="1"/>
  </cols>
  <sheetData>
    <row r="1" spans="1:25" ht="101.5" x14ac:dyDescent="0.35">
      <c r="A1" s="6" t="s">
        <v>0</v>
      </c>
      <c r="B1" s="7" t="s">
        <v>1</v>
      </c>
      <c r="C1" s="6" t="s">
        <v>50</v>
      </c>
      <c r="D1" s="7" t="s">
        <v>39</v>
      </c>
      <c r="E1" s="6" t="s">
        <v>52</v>
      </c>
      <c r="F1" s="7" t="s">
        <v>38</v>
      </c>
      <c r="G1" s="6" t="s">
        <v>51</v>
      </c>
      <c r="H1" s="7" t="s">
        <v>40</v>
      </c>
      <c r="I1" s="6" t="s">
        <v>53</v>
      </c>
      <c r="J1" s="7" t="s">
        <v>41</v>
      </c>
      <c r="K1" s="6" t="s">
        <v>54</v>
      </c>
      <c r="L1" s="7" t="s">
        <v>42</v>
      </c>
      <c r="M1" s="6" t="s">
        <v>2</v>
      </c>
      <c r="N1" s="7" t="s">
        <v>3</v>
      </c>
      <c r="O1" s="39" t="s">
        <v>4</v>
      </c>
      <c r="P1" s="46" t="s">
        <v>5</v>
      </c>
      <c r="Q1" s="44" t="s">
        <v>6</v>
      </c>
      <c r="R1" s="42" t="s">
        <v>45</v>
      </c>
      <c r="S1" s="44" t="s">
        <v>7</v>
      </c>
      <c r="T1" s="42" t="s">
        <v>8</v>
      </c>
      <c r="U1" s="44" t="s">
        <v>9</v>
      </c>
      <c r="V1" s="2" t="s">
        <v>10</v>
      </c>
      <c r="W1" s="2" t="s">
        <v>11</v>
      </c>
      <c r="X1" s="2" t="s">
        <v>12</v>
      </c>
      <c r="Y1" s="2" t="s">
        <v>13</v>
      </c>
    </row>
    <row r="2" spans="1:25" x14ac:dyDescent="0.35">
      <c r="A2" s="8">
        <v>1</v>
      </c>
      <c r="B2" s="58" t="s">
        <v>14</v>
      </c>
      <c r="C2" s="16">
        <v>177.03</v>
      </c>
      <c r="D2" s="17">
        <f t="shared" ref="D2:D27" si="0">IF(C2&lt;44,1,IF(C2&lt;65,2,IF(C2&lt;178,3,4)))</f>
        <v>3</v>
      </c>
      <c r="E2" s="40">
        <v>0.55733399205500989</v>
      </c>
      <c r="F2" s="17">
        <f t="shared" ref="F2:F27" si="1">IF(E2&lt;0.45,4,IF(E2&lt;0.572,3,IF(E2&lt;0.677,2,1)))</f>
        <v>3</v>
      </c>
      <c r="G2" s="16">
        <v>834.29</v>
      </c>
      <c r="H2" s="17">
        <f t="shared" ref="H2:H27" si="2">IF(G2&lt;88,1,IF(G2&lt;231,2,IF(G2&lt;834,3,4)))</f>
        <v>4</v>
      </c>
      <c r="I2" s="73">
        <v>0.83950000000000002</v>
      </c>
      <c r="J2" s="17">
        <f t="shared" ref="J2:J27" si="3">IF(I2=0,0,IF(I2&lt;2.5,1,IF(I2&lt;6.1,2,IF(I2&lt;11.5,3,4))))</f>
        <v>1</v>
      </c>
      <c r="K2" s="16">
        <v>72.02</v>
      </c>
      <c r="L2" s="17">
        <f t="shared" ref="L2:L27" si="4">IF(K2=0,0,(IF(K2&lt;26.13,1,IF(K2&lt;89.03,2,IF(K2&lt;172.3,3,4)))))</f>
        <v>2</v>
      </c>
      <c r="M2" s="16">
        <f t="shared" ref="M2:M27" si="5">AVERAGE(D2,F2,H2,J2,L2)</f>
        <v>2.6</v>
      </c>
      <c r="N2" s="58">
        <f t="shared" ref="N2:N27" si="6">ROUND(M2,0)</f>
        <v>3</v>
      </c>
      <c r="O2" s="75">
        <v>4</v>
      </c>
      <c r="P2" s="47">
        <f t="shared" ref="P2:P27" si="7">N2*O2</f>
        <v>12</v>
      </c>
      <c r="Q2" s="48">
        <f t="shared" ref="Q2:Q17" si="8">IF(P2&lt;3,1,IF(P2&lt;5,2,IF(P2&lt;12,3,4)))</f>
        <v>4</v>
      </c>
      <c r="R2" s="50">
        <v>1.8333333333333333</v>
      </c>
      <c r="S2" s="48">
        <f>ROUND(R2,0)</f>
        <v>2</v>
      </c>
      <c r="T2" s="50">
        <f>Q2-S2</f>
        <v>2</v>
      </c>
      <c r="U2" s="71">
        <f>IF(T2&lt;-1,1,IF(T2&lt;1,2,IF(T2=1,3,4)))</f>
        <v>4</v>
      </c>
      <c r="V2" s="38">
        <v>3</v>
      </c>
      <c r="W2" s="84">
        <v>6</v>
      </c>
      <c r="X2" s="38">
        <f t="shared" ref="X2:X27" si="9">V2*W2</f>
        <v>18</v>
      </c>
      <c r="Y2" s="90">
        <f t="shared" ref="Y2:Y27" si="10">IF(X2&lt;6,1,IF(X2&lt;12,2,IF(X2&lt;18,3,4)))</f>
        <v>4</v>
      </c>
    </row>
    <row r="3" spans="1:25" x14ac:dyDescent="0.35">
      <c r="A3" s="8">
        <v>2</v>
      </c>
      <c r="B3" s="58" t="s">
        <v>15</v>
      </c>
      <c r="C3" s="16">
        <v>25.56</v>
      </c>
      <c r="D3" s="17">
        <f t="shared" si="0"/>
        <v>1</v>
      </c>
      <c r="E3" s="40">
        <v>0.52972641894650874</v>
      </c>
      <c r="F3" s="17">
        <f t="shared" si="1"/>
        <v>3</v>
      </c>
      <c r="G3" s="16">
        <v>87.79</v>
      </c>
      <c r="H3" s="17">
        <f t="shared" si="2"/>
        <v>1</v>
      </c>
      <c r="I3" s="73">
        <v>0.1188</v>
      </c>
      <c r="J3" s="17">
        <f t="shared" si="3"/>
        <v>1</v>
      </c>
      <c r="K3" s="16">
        <v>15.14</v>
      </c>
      <c r="L3" s="17">
        <f t="shared" si="4"/>
        <v>1</v>
      </c>
      <c r="M3" s="16">
        <f t="shared" si="5"/>
        <v>1.4</v>
      </c>
      <c r="N3" s="58">
        <f t="shared" si="6"/>
        <v>1</v>
      </c>
      <c r="O3" s="75">
        <v>1</v>
      </c>
      <c r="P3" s="47">
        <f t="shared" si="7"/>
        <v>1</v>
      </c>
      <c r="Q3" s="48">
        <f t="shared" si="8"/>
        <v>1</v>
      </c>
      <c r="R3" s="50">
        <v>1.1666666666666667</v>
      </c>
      <c r="S3" s="48">
        <f>ROUND(R3,0)</f>
        <v>1</v>
      </c>
      <c r="T3" s="50">
        <f>Q3-S3</f>
        <v>0</v>
      </c>
      <c r="U3" s="54">
        <f>IF(T3&lt;-1,1,IF(T3&lt;1,2,IF(T3=1,3,4)))</f>
        <v>2</v>
      </c>
      <c r="V3" s="38">
        <v>3</v>
      </c>
      <c r="W3" s="84">
        <v>6</v>
      </c>
      <c r="X3" s="38">
        <f t="shared" si="9"/>
        <v>18</v>
      </c>
      <c r="Y3" s="90">
        <f t="shared" si="10"/>
        <v>4</v>
      </c>
    </row>
    <row r="4" spans="1:25" x14ac:dyDescent="0.35">
      <c r="A4" s="8">
        <v>3</v>
      </c>
      <c r="B4" s="59" t="s">
        <v>48</v>
      </c>
      <c r="C4" s="16">
        <v>98.85</v>
      </c>
      <c r="D4" s="17">
        <f t="shared" si="0"/>
        <v>3</v>
      </c>
      <c r="E4" s="40">
        <v>0.34030148747129879</v>
      </c>
      <c r="F4" s="17">
        <f t="shared" si="1"/>
        <v>4</v>
      </c>
      <c r="G4" s="16">
        <v>252.98</v>
      </c>
      <c r="H4" s="17">
        <f t="shared" si="2"/>
        <v>3</v>
      </c>
      <c r="I4" s="73">
        <v>1.1785000000000001</v>
      </c>
      <c r="J4" s="17">
        <f t="shared" si="3"/>
        <v>1</v>
      </c>
      <c r="K4" s="16">
        <v>20.53</v>
      </c>
      <c r="L4" s="17">
        <f t="shared" si="4"/>
        <v>1</v>
      </c>
      <c r="M4" s="16">
        <f t="shared" si="5"/>
        <v>2.4</v>
      </c>
      <c r="N4" s="58">
        <f t="shared" si="6"/>
        <v>2</v>
      </c>
      <c r="O4" s="75">
        <v>4</v>
      </c>
      <c r="P4" s="47">
        <f t="shared" si="7"/>
        <v>8</v>
      </c>
      <c r="Q4" s="48">
        <f t="shared" si="8"/>
        <v>3</v>
      </c>
      <c r="R4" s="50">
        <v>2.6666666666666665</v>
      </c>
      <c r="S4" s="48">
        <f>ROUND(R4,0)</f>
        <v>3</v>
      </c>
      <c r="T4" s="50">
        <f>Q4-S4</f>
        <v>0</v>
      </c>
      <c r="U4" s="54">
        <f>IF(T4&lt;-1,1,IF(T4&lt;1,2,IF(T4=1,3,4)))</f>
        <v>2</v>
      </c>
      <c r="V4" s="38">
        <v>3</v>
      </c>
      <c r="W4" s="84">
        <v>6</v>
      </c>
      <c r="X4" s="38">
        <f t="shared" si="9"/>
        <v>18</v>
      </c>
      <c r="Y4" s="90">
        <f t="shared" si="10"/>
        <v>4</v>
      </c>
    </row>
    <row r="5" spans="1:25" x14ac:dyDescent="0.35">
      <c r="A5" s="8">
        <v>4</v>
      </c>
      <c r="B5" s="58" t="s">
        <v>16</v>
      </c>
      <c r="C5" s="16">
        <v>59.66</v>
      </c>
      <c r="D5" s="17">
        <f t="shared" si="0"/>
        <v>2</v>
      </c>
      <c r="E5" s="40">
        <v>0.73811965331722607</v>
      </c>
      <c r="F5" s="17">
        <f t="shared" si="1"/>
        <v>1</v>
      </c>
      <c r="G5" s="16">
        <v>161.09</v>
      </c>
      <c r="H5" s="17">
        <f t="shared" si="2"/>
        <v>2</v>
      </c>
      <c r="I5" s="73">
        <v>0</v>
      </c>
      <c r="J5" s="17">
        <f t="shared" si="3"/>
        <v>0</v>
      </c>
      <c r="K5" s="16">
        <v>7.73</v>
      </c>
      <c r="L5" s="17">
        <f t="shared" si="4"/>
        <v>1</v>
      </c>
      <c r="M5" s="16">
        <f t="shared" si="5"/>
        <v>1.2</v>
      </c>
      <c r="N5" s="58">
        <f t="shared" si="6"/>
        <v>1</v>
      </c>
      <c r="O5" s="75">
        <v>1</v>
      </c>
      <c r="P5" s="47">
        <f t="shared" si="7"/>
        <v>1</v>
      </c>
      <c r="Q5" s="48">
        <f t="shared" si="8"/>
        <v>1</v>
      </c>
      <c r="R5" s="50">
        <v>3</v>
      </c>
      <c r="S5" s="48">
        <f>ROUND(R5,0)</f>
        <v>3</v>
      </c>
      <c r="T5" s="50">
        <f>Q5-S5</f>
        <v>-2</v>
      </c>
      <c r="U5" s="53">
        <f>IF(T5&lt;-1,1,IF(T5&lt;1,2,IF(T5=1,3,4)))</f>
        <v>1</v>
      </c>
      <c r="V5" s="38">
        <v>3</v>
      </c>
      <c r="W5" s="84">
        <v>6</v>
      </c>
      <c r="X5" s="38">
        <f t="shared" si="9"/>
        <v>18</v>
      </c>
      <c r="Y5" s="90">
        <f t="shared" si="10"/>
        <v>4</v>
      </c>
    </row>
    <row r="6" spans="1:25" x14ac:dyDescent="0.35">
      <c r="A6" s="8">
        <v>5</v>
      </c>
      <c r="B6" s="58" t="s">
        <v>17</v>
      </c>
      <c r="C6" s="16">
        <v>93.11</v>
      </c>
      <c r="D6" s="17">
        <f t="shared" si="0"/>
        <v>3</v>
      </c>
      <c r="E6" s="40">
        <v>0.67619039904087619</v>
      </c>
      <c r="F6" s="17">
        <f t="shared" si="1"/>
        <v>2</v>
      </c>
      <c r="G6" s="16">
        <v>419.01</v>
      </c>
      <c r="H6" s="17">
        <f t="shared" si="2"/>
        <v>3</v>
      </c>
      <c r="I6" s="73">
        <v>4.02E-2</v>
      </c>
      <c r="J6" s="17">
        <f t="shared" si="3"/>
        <v>1</v>
      </c>
      <c r="K6" s="16">
        <v>2.75</v>
      </c>
      <c r="L6" s="17">
        <f t="shared" si="4"/>
        <v>1</v>
      </c>
      <c r="M6" s="16">
        <f t="shared" si="5"/>
        <v>2</v>
      </c>
      <c r="N6" s="58">
        <f t="shared" si="6"/>
        <v>2</v>
      </c>
      <c r="O6" s="75">
        <v>2</v>
      </c>
      <c r="P6" s="47">
        <f t="shared" si="7"/>
        <v>4</v>
      </c>
      <c r="Q6" s="48">
        <f t="shared" si="8"/>
        <v>2</v>
      </c>
      <c r="R6" s="51" t="s">
        <v>47</v>
      </c>
      <c r="S6" s="52" t="s">
        <v>47</v>
      </c>
      <c r="T6" s="50">
        <f>Q6</f>
        <v>2</v>
      </c>
      <c r="U6" s="54">
        <f>Q6</f>
        <v>2</v>
      </c>
      <c r="V6" s="38">
        <v>3</v>
      </c>
      <c r="W6" s="84">
        <v>6</v>
      </c>
      <c r="X6" s="38">
        <f t="shared" si="9"/>
        <v>18</v>
      </c>
      <c r="Y6" s="90">
        <f t="shared" si="10"/>
        <v>4</v>
      </c>
    </row>
    <row r="7" spans="1:25" x14ac:dyDescent="0.35">
      <c r="A7" s="8">
        <v>6</v>
      </c>
      <c r="B7" s="58" t="s">
        <v>18</v>
      </c>
      <c r="C7" s="16">
        <v>89.89</v>
      </c>
      <c r="D7" s="17">
        <f t="shared" si="0"/>
        <v>3</v>
      </c>
      <c r="E7" s="40">
        <v>0.59527933298425095</v>
      </c>
      <c r="F7" s="17">
        <f t="shared" si="1"/>
        <v>2</v>
      </c>
      <c r="G7" s="16">
        <v>400.27</v>
      </c>
      <c r="H7" s="17">
        <f t="shared" si="2"/>
        <v>3</v>
      </c>
      <c r="I7" s="73">
        <v>0.97660000000000002</v>
      </c>
      <c r="J7" s="17">
        <f t="shared" si="3"/>
        <v>1</v>
      </c>
      <c r="K7" s="16">
        <v>119.58</v>
      </c>
      <c r="L7" s="17">
        <f t="shared" si="4"/>
        <v>3</v>
      </c>
      <c r="M7" s="16">
        <f t="shared" si="5"/>
        <v>2.4</v>
      </c>
      <c r="N7" s="58">
        <f t="shared" si="6"/>
        <v>2</v>
      </c>
      <c r="O7" s="75">
        <v>1</v>
      </c>
      <c r="P7" s="47">
        <f t="shared" si="7"/>
        <v>2</v>
      </c>
      <c r="Q7" s="48">
        <f t="shared" si="8"/>
        <v>1</v>
      </c>
      <c r="R7" s="50">
        <v>3.3333333333333335</v>
      </c>
      <c r="S7" s="48">
        <f t="shared" ref="S7:S16" si="11">ROUND(R7,0)</f>
        <v>3</v>
      </c>
      <c r="T7" s="50">
        <f t="shared" ref="T7:T16" si="12">Q7-S7</f>
        <v>-2</v>
      </c>
      <c r="U7" s="53">
        <f t="shared" ref="U7:U16" si="13">IF(T7&lt;-1,1,IF(T7&lt;1,2,IF(T7=1,3,4)))</f>
        <v>1</v>
      </c>
      <c r="V7" s="38">
        <v>3</v>
      </c>
      <c r="W7" s="84">
        <v>6</v>
      </c>
      <c r="X7" s="38">
        <f t="shared" si="9"/>
        <v>18</v>
      </c>
      <c r="Y7" s="90">
        <f t="shared" si="10"/>
        <v>4</v>
      </c>
    </row>
    <row r="8" spans="1:25" x14ac:dyDescent="0.35">
      <c r="A8" s="8">
        <v>7</v>
      </c>
      <c r="B8" s="58" t="s">
        <v>19</v>
      </c>
      <c r="C8" s="16">
        <v>98.79</v>
      </c>
      <c r="D8" s="17">
        <f t="shared" si="0"/>
        <v>3</v>
      </c>
      <c r="E8" s="40">
        <v>0.6387926887926888</v>
      </c>
      <c r="F8" s="17">
        <f t="shared" si="1"/>
        <v>2</v>
      </c>
      <c r="G8" s="16">
        <v>283.52999999999997</v>
      </c>
      <c r="H8" s="17">
        <f t="shared" si="2"/>
        <v>3</v>
      </c>
      <c r="I8" s="73">
        <v>4.1000000000000003E-3</v>
      </c>
      <c r="J8" s="17">
        <f t="shared" si="3"/>
        <v>1</v>
      </c>
      <c r="K8" s="16">
        <v>8.64</v>
      </c>
      <c r="L8" s="17">
        <f t="shared" si="4"/>
        <v>1</v>
      </c>
      <c r="M8" s="16">
        <f t="shared" si="5"/>
        <v>2</v>
      </c>
      <c r="N8" s="58">
        <f t="shared" si="6"/>
        <v>2</v>
      </c>
      <c r="O8" s="75">
        <v>1</v>
      </c>
      <c r="P8" s="47">
        <f t="shared" si="7"/>
        <v>2</v>
      </c>
      <c r="Q8" s="48">
        <f t="shared" si="8"/>
        <v>1</v>
      </c>
      <c r="R8" s="50">
        <v>1.3333333333333333</v>
      </c>
      <c r="S8" s="48">
        <f t="shared" si="11"/>
        <v>1</v>
      </c>
      <c r="T8" s="50">
        <f t="shared" si="12"/>
        <v>0</v>
      </c>
      <c r="U8" s="54">
        <f t="shared" si="13"/>
        <v>2</v>
      </c>
      <c r="V8" s="38">
        <v>3</v>
      </c>
      <c r="W8" s="84">
        <v>6</v>
      </c>
      <c r="X8" s="38">
        <f t="shared" si="9"/>
        <v>18</v>
      </c>
      <c r="Y8" s="90">
        <f t="shared" si="10"/>
        <v>4</v>
      </c>
    </row>
    <row r="9" spans="1:25" x14ac:dyDescent="0.35">
      <c r="A9" s="8">
        <v>8</v>
      </c>
      <c r="B9" s="58" t="s">
        <v>20</v>
      </c>
      <c r="C9" s="16">
        <v>110.05</v>
      </c>
      <c r="D9" s="17">
        <f t="shared" si="0"/>
        <v>3</v>
      </c>
      <c r="E9" s="40">
        <v>0.5039792173518618</v>
      </c>
      <c r="F9" s="17">
        <f t="shared" si="1"/>
        <v>3</v>
      </c>
      <c r="G9" s="16">
        <v>226.9</v>
      </c>
      <c r="H9" s="17">
        <f t="shared" si="2"/>
        <v>2</v>
      </c>
      <c r="I9" s="73">
        <v>5.5E-2</v>
      </c>
      <c r="J9" s="17">
        <f t="shared" si="3"/>
        <v>1</v>
      </c>
      <c r="K9" s="16">
        <v>17.809999999999999</v>
      </c>
      <c r="L9" s="17">
        <f t="shared" si="4"/>
        <v>1</v>
      </c>
      <c r="M9" s="16">
        <f t="shared" si="5"/>
        <v>2</v>
      </c>
      <c r="N9" s="58">
        <f t="shared" si="6"/>
        <v>2</v>
      </c>
      <c r="O9" s="75">
        <v>1</v>
      </c>
      <c r="P9" s="47">
        <f t="shared" si="7"/>
        <v>2</v>
      </c>
      <c r="Q9" s="48">
        <f t="shared" si="8"/>
        <v>1</v>
      </c>
      <c r="R9" s="50">
        <v>2.3333333333333335</v>
      </c>
      <c r="S9" s="48">
        <f t="shared" si="11"/>
        <v>2</v>
      </c>
      <c r="T9" s="50">
        <f t="shared" si="12"/>
        <v>-1</v>
      </c>
      <c r="U9" s="54">
        <f t="shared" si="13"/>
        <v>2</v>
      </c>
      <c r="V9" s="38">
        <v>3</v>
      </c>
      <c r="W9" s="84">
        <v>6</v>
      </c>
      <c r="X9" s="38">
        <f t="shared" si="9"/>
        <v>18</v>
      </c>
      <c r="Y9" s="90">
        <f t="shared" si="10"/>
        <v>4</v>
      </c>
    </row>
    <row r="10" spans="1:25" x14ac:dyDescent="0.35">
      <c r="A10" s="8">
        <v>9</v>
      </c>
      <c r="B10" s="58" t="s">
        <v>21</v>
      </c>
      <c r="C10" s="16">
        <v>77.06</v>
      </c>
      <c r="D10" s="17">
        <f t="shared" si="0"/>
        <v>3</v>
      </c>
      <c r="E10" s="40">
        <v>0.72773519163763067</v>
      </c>
      <c r="F10" s="17">
        <f t="shared" si="1"/>
        <v>1</v>
      </c>
      <c r="G10" s="16">
        <v>309.32</v>
      </c>
      <c r="H10" s="17">
        <f t="shared" si="2"/>
        <v>3</v>
      </c>
      <c r="I10" s="73">
        <v>0.17430000000000001</v>
      </c>
      <c r="J10" s="17">
        <f t="shared" si="3"/>
        <v>1</v>
      </c>
      <c r="K10" s="16">
        <v>13.17</v>
      </c>
      <c r="L10" s="17">
        <f t="shared" si="4"/>
        <v>1</v>
      </c>
      <c r="M10" s="16">
        <f t="shared" si="5"/>
        <v>1.8</v>
      </c>
      <c r="N10" s="58">
        <f t="shared" si="6"/>
        <v>2</v>
      </c>
      <c r="O10" s="75">
        <v>1</v>
      </c>
      <c r="P10" s="47">
        <f t="shared" si="7"/>
        <v>2</v>
      </c>
      <c r="Q10" s="48">
        <f t="shared" si="8"/>
        <v>1</v>
      </c>
      <c r="R10" s="50">
        <v>1.8333333333333333</v>
      </c>
      <c r="S10" s="48">
        <f t="shared" si="11"/>
        <v>2</v>
      </c>
      <c r="T10" s="50">
        <f t="shared" si="12"/>
        <v>-1</v>
      </c>
      <c r="U10" s="54">
        <f t="shared" si="13"/>
        <v>2</v>
      </c>
      <c r="V10" s="38">
        <v>3</v>
      </c>
      <c r="W10" s="84">
        <v>6</v>
      </c>
      <c r="X10" s="38">
        <f t="shared" si="9"/>
        <v>18</v>
      </c>
      <c r="Y10" s="90">
        <f t="shared" si="10"/>
        <v>4</v>
      </c>
    </row>
    <row r="11" spans="1:25" x14ac:dyDescent="0.35">
      <c r="A11" s="8">
        <v>10</v>
      </c>
      <c r="B11" s="58" t="s">
        <v>22</v>
      </c>
      <c r="C11" s="16">
        <v>59.84</v>
      </c>
      <c r="D11" s="17">
        <f t="shared" si="0"/>
        <v>2</v>
      </c>
      <c r="E11" s="40">
        <v>0.6954762780433984</v>
      </c>
      <c r="F11" s="17">
        <f t="shared" si="1"/>
        <v>1</v>
      </c>
      <c r="G11" s="16">
        <v>208.37</v>
      </c>
      <c r="H11" s="17">
        <f t="shared" si="2"/>
        <v>2</v>
      </c>
      <c r="I11" s="73">
        <v>0.28199999999999997</v>
      </c>
      <c r="J11" s="17">
        <f t="shared" si="3"/>
        <v>1</v>
      </c>
      <c r="K11" s="16">
        <v>25.73</v>
      </c>
      <c r="L11" s="17">
        <f t="shared" si="4"/>
        <v>1</v>
      </c>
      <c r="M11" s="16">
        <f t="shared" si="5"/>
        <v>1.4</v>
      </c>
      <c r="N11" s="58">
        <f t="shared" si="6"/>
        <v>1</v>
      </c>
      <c r="O11" s="75">
        <v>1</v>
      </c>
      <c r="P11" s="47">
        <f t="shared" si="7"/>
        <v>1</v>
      </c>
      <c r="Q11" s="48">
        <f t="shared" si="8"/>
        <v>1</v>
      </c>
      <c r="R11" s="50">
        <v>2.5</v>
      </c>
      <c r="S11" s="48">
        <f t="shared" si="11"/>
        <v>3</v>
      </c>
      <c r="T11" s="50">
        <f t="shared" si="12"/>
        <v>-2</v>
      </c>
      <c r="U11" s="53">
        <f t="shared" si="13"/>
        <v>1</v>
      </c>
      <c r="V11" s="38">
        <v>3</v>
      </c>
      <c r="W11" s="84">
        <v>6</v>
      </c>
      <c r="X11" s="38">
        <f t="shared" si="9"/>
        <v>18</v>
      </c>
      <c r="Y11" s="90">
        <f t="shared" si="10"/>
        <v>4</v>
      </c>
    </row>
    <row r="12" spans="1:25" x14ac:dyDescent="0.35">
      <c r="A12" s="8">
        <v>11</v>
      </c>
      <c r="B12" s="58" t="s">
        <v>23</v>
      </c>
      <c r="C12" s="16">
        <v>81.45</v>
      </c>
      <c r="D12" s="17">
        <f t="shared" si="0"/>
        <v>3</v>
      </c>
      <c r="E12" s="40">
        <v>0.72534911407144786</v>
      </c>
      <c r="F12" s="17">
        <f t="shared" si="1"/>
        <v>1</v>
      </c>
      <c r="G12" s="16">
        <v>270.10000000000002</v>
      </c>
      <c r="H12" s="17">
        <f t="shared" si="2"/>
        <v>3</v>
      </c>
      <c r="I12" s="73">
        <v>6.0479000000000003</v>
      </c>
      <c r="J12" s="17">
        <f t="shared" si="3"/>
        <v>2</v>
      </c>
      <c r="K12" s="16">
        <v>80.400000000000006</v>
      </c>
      <c r="L12" s="17">
        <f t="shared" si="4"/>
        <v>2</v>
      </c>
      <c r="M12" s="16">
        <f t="shared" si="5"/>
        <v>2.2000000000000002</v>
      </c>
      <c r="N12" s="58">
        <f t="shared" si="6"/>
        <v>2</v>
      </c>
      <c r="O12" s="75">
        <v>3</v>
      </c>
      <c r="P12" s="47">
        <f t="shared" si="7"/>
        <v>6</v>
      </c>
      <c r="Q12" s="48">
        <f t="shared" si="8"/>
        <v>3</v>
      </c>
      <c r="R12" s="50">
        <v>1.8333333333333333</v>
      </c>
      <c r="S12" s="48">
        <f t="shared" si="11"/>
        <v>2</v>
      </c>
      <c r="T12" s="50">
        <f t="shared" si="12"/>
        <v>1</v>
      </c>
      <c r="U12" s="55">
        <f t="shared" si="13"/>
        <v>3</v>
      </c>
      <c r="V12" s="38">
        <v>3</v>
      </c>
      <c r="W12" s="84">
        <v>6</v>
      </c>
      <c r="X12" s="38">
        <f t="shared" si="9"/>
        <v>18</v>
      </c>
      <c r="Y12" s="90">
        <f t="shared" si="10"/>
        <v>4</v>
      </c>
    </row>
    <row r="13" spans="1:25" x14ac:dyDescent="0.35">
      <c r="A13" s="8">
        <v>12</v>
      </c>
      <c r="B13" s="58" t="s">
        <v>49</v>
      </c>
      <c r="C13" s="16">
        <v>80.77</v>
      </c>
      <c r="D13" s="17">
        <f t="shared" si="0"/>
        <v>3</v>
      </c>
      <c r="E13" s="40">
        <v>0.55353473352726112</v>
      </c>
      <c r="F13" s="17">
        <f t="shared" si="1"/>
        <v>3</v>
      </c>
      <c r="G13" s="16">
        <v>369.58</v>
      </c>
      <c r="H13" s="17">
        <f t="shared" si="2"/>
        <v>3</v>
      </c>
      <c r="I13" s="73">
        <v>1.0684</v>
      </c>
      <c r="J13" s="17">
        <f t="shared" si="3"/>
        <v>1</v>
      </c>
      <c r="K13" s="16">
        <v>22.13</v>
      </c>
      <c r="L13" s="17">
        <f t="shared" si="4"/>
        <v>1</v>
      </c>
      <c r="M13" s="16">
        <f t="shared" si="5"/>
        <v>2.2000000000000002</v>
      </c>
      <c r="N13" s="58">
        <f t="shared" si="6"/>
        <v>2</v>
      </c>
      <c r="O13" s="75">
        <v>3</v>
      </c>
      <c r="P13" s="47">
        <f t="shared" si="7"/>
        <v>6</v>
      </c>
      <c r="Q13" s="48">
        <f t="shared" si="8"/>
        <v>3</v>
      </c>
      <c r="R13" s="50">
        <v>1.6666666666666667</v>
      </c>
      <c r="S13" s="48">
        <f t="shared" si="11"/>
        <v>2</v>
      </c>
      <c r="T13" s="50">
        <f t="shared" si="12"/>
        <v>1</v>
      </c>
      <c r="U13" s="55">
        <f t="shared" si="13"/>
        <v>3</v>
      </c>
      <c r="V13" s="38">
        <v>3</v>
      </c>
      <c r="W13" s="84">
        <v>6</v>
      </c>
      <c r="X13" s="38">
        <f t="shared" si="9"/>
        <v>18</v>
      </c>
      <c r="Y13" s="90">
        <f t="shared" si="10"/>
        <v>4</v>
      </c>
    </row>
    <row r="14" spans="1:25" x14ac:dyDescent="0.35">
      <c r="A14" s="8">
        <v>13</v>
      </c>
      <c r="B14" s="58" t="s">
        <v>24</v>
      </c>
      <c r="C14" s="16">
        <v>60.48</v>
      </c>
      <c r="D14" s="17">
        <f t="shared" si="0"/>
        <v>2</v>
      </c>
      <c r="E14" s="40">
        <v>0.4423096959719936</v>
      </c>
      <c r="F14" s="17">
        <f t="shared" si="1"/>
        <v>4</v>
      </c>
      <c r="G14" s="16">
        <v>231.16</v>
      </c>
      <c r="H14" s="17">
        <f t="shared" si="2"/>
        <v>3</v>
      </c>
      <c r="I14" s="73">
        <v>0.75670000000000004</v>
      </c>
      <c r="J14" s="17">
        <f t="shared" si="3"/>
        <v>1</v>
      </c>
      <c r="K14" s="16">
        <v>61.17</v>
      </c>
      <c r="L14" s="17">
        <f t="shared" si="4"/>
        <v>2</v>
      </c>
      <c r="M14" s="16">
        <f t="shared" si="5"/>
        <v>2.4</v>
      </c>
      <c r="N14" s="58">
        <f t="shared" si="6"/>
        <v>2</v>
      </c>
      <c r="O14" s="75">
        <v>1</v>
      </c>
      <c r="P14" s="47">
        <f t="shared" si="7"/>
        <v>2</v>
      </c>
      <c r="Q14" s="48">
        <f t="shared" si="8"/>
        <v>1</v>
      </c>
      <c r="R14" s="50">
        <v>1.1666666666666667</v>
      </c>
      <c r="S14" s="48">
        <f t="shared" si="11"/>
        <v>1</v>
      </c>
      <c r="T14" s="50">
        <f t="shared" si="12"/>
        <v>0</v>
      </c>
      <c r="U14" s="54">
        <f t="shared" si="13"/>
        <v>2</v>
      </c>
      <c r="V14" s="38">
        <v>3</v>
      </c>
      <c r="W14" s="84">
        <v>6</v>
      </c>
      <c r="X14" s="38">
        <f t="shared" si="9"/>
        <v>18</v>
      </c>
      <c r="Y14" s="90">
        <f t="shared" si="10"/>
        <v>4</v>
      </c>
    </row>
    <row r="15" spans="1:25" x14ac:dyDescent="0.35">
      <c r="A15" s="8">
        <v>14</v>
      </c>
      <c r="B15" s="58" t="s">
        <v>25</v>
      </c>
      <c r="C15" s="16">
        <v>83.29</v>
      </c>
      <c r="D15" s="17">
        <f t="shared" si="0"/>
        <v>3</v>
      </c>
      <c r="E15" s="40">
        <v>0.60234172985850842</v>
      </c>
      <c r="F15" s="17">
        <f t="shared" si="1"/>
        <v>2</v>
      </c>
      <c r="G15" s="16">
        <v>425.74</v>
      </c>
      <c r="H15" s="17">
        <f t="shared" si="2"/>
        <v>3</v>
      </c>
      <c r="I15" s="73">
        <v>0.4703</v>
      </c>
      <c r="J15" s="17">
        <f t="shared" si="3"/>
        <v>1</v>
      </c>
      <c r="K15" s="16">
        <v>14.09</v>
      </c>
      <c r="L15" s="17">
        <f t="shared" si="4"/>
        <v>1</v>
      </c>
      <c r="M15" s="16">
        <f t="shared" si="5"/>
        <v>2</v>
      </c>
      <c r="N15" s="58">
        <f t="shared" si="6"/>
        <v>2</v>
      </c>
      <c r="O15" s="75">
        <v>1</v>
      </c>
      <c r="P15" s="47">
        <f t="shared" si="7"/>
        <v>2</v>
      </c>
      <c r="Q15" s="48">
        <f t="shared" si="8"/>
        <v>1</v>
      </c>
      <c r="R15" s="50">
        <v>2.3333333333333335</v>
      </c>
      <c r="S15" s="48">
        <f t="shared" si="11"/>
        <v>2</v>
      </c>
      <c r="T15" s="50">
        <f t="shared" si="12"/>
        <v>-1</v>
      </c>
      <c r="U15" s="54">
        <f t="shared" si="13"/>
        <v>2</v>
      </c>
      <c r="V15" s="38">
        <v>3</v>
      </c>
      <c r="W15" s="84">
        <v>6</v>
      </c>
      <c r="X15" s="38">
        <f t="shared" si="9"/>
        <v>18</v>
      </c>
      <c r="Y15" s="90">
        <f t="shared" si="10"/>
        <v>4</v>
      </c>
    </row>
    <row r="16" spans="1:25" x14ac:dyDescent="0.35">
      <c r="A16" s="8">
        <v>15</v>
      </c>
      <c r="B16" s="58" t="s">
        <v>26</v>
      </c>
      <c r="C16" s="16">
        <v>63.7</v>
      </c>
      <c r="D16" s="17">
        <f t="shared" si="0"/>
        <v>2</v>
      </c>
      <c r="E16" s="40">
        <v>0.65512491390645544</v>
      </c>
      <c r="F16" s="17">
        <f t="shared" si="1"/>
        <v>2</v>
      </c>
      <c r="G16" s="16">
        <v>227.53</v>
      </c>
      <c r="H16" s="17">
        <f t="shared" si="2"/>
        <v>2</v>
      </c>
      <c r="I16" s="73">
        <v>2.36</v>
      </c>
      <c r="J16" s="17">
        <f t="shared" si="3"/>
        <v>1</v>
      </c>
      <c r="K16" s="16">
        <v>9.26</v>
      </c>
      <c r="L16" s="17">
        <f t="shared" si="4"/>
        <v>1</v>
      </c>
      <c r="M16" s="16">
        <f t="shared" si="5"/>
        <v>1.6</v>
      </c>
      <c r="N16" s="58">
        <f t="shared" si="6"/>
        <v>2</v>
      </c>
      <c r="O16" s="75">
        <v>2</v>
      </c>
      <c r="P16" s="47">
        <f t="shared" si="7"/>
        <v>4</v>
      </c>
      <c r="Q16" s="48">
        <f t="shared" si="8"/>
        <v>2</v>
      </c>
      <c r="R16" s="50">
        <v>1.2</v>
      </c>
      <c r="S16" s="48">
        <v>2</v>
      </c>
      <c r="T16" s="50">
        <f t="shared" si="12"/>
        <v>0</v>
      </c>
      <c r="U16" s="54">
        <f t="shared" si="13"/>
        <v>2</v>
      </c>
      <c r="V16" s="38">
        <v>3</v>
      </c>
      <c r="W16" s="84">
        <v>6</v>
      </c>
      <c r="X16" s="38">
        <f t="shared" si="9"/>
        <v>18</v>
      </c>
      <c r="Y16" s="90">
        <f t="shared" si="10"/>
        <v>4</v>
      </c>
    </row>
    <row r="17" spans="1:25" x14ac:dyDescent="0.35">
      <c r="A17" s="8">
        <v>16</v>
      </c>
      <c r="B17" s="58" t="s">
        <v>27</v>
      </c>
      <c r="C17" s="16">
        <v>93.51</v>
      </c>
      <c r="D17" s="17">
        <f t="shared" si="0"/>
        <v>3</v>
      </c>
      <c r="E17" s="40">
        <v>0.71921479453326209</v>
      </c>
      <c r="F17" s="17">
        <f t="shared" si="1"/>
        <v>1</v>
      </c>
      <c r="G17" s="16">
        <v>371.22</v>
      </c>
      <c r="H17" s="17">
        <f t="shared" si="2"/>
        <v>3</v>
      </c>
      <c r="I17" s="73">
        <v>1.7326999999999999</v>
      </c>
      <c r="J17" s="17">
        <f t="shared" si="3"/>
        <v>1</v>
      </c>
      <c r="K17" s="16">
        <v>89.03</v>
      </c>
      <c r="L17" s="17">
        <f t="shared" si="4"/>
        <v>3</v>
      </c>
      <c r="M17" s="16">
        <f t="shared" si="5"/>
        <v>2.2000000000000002</v>
      </c>
      <c r="N17" s="58">
        <f t="shared" si="6"/>
        <v>2</v>
      </c>
      <c r="O17" s="75">
        <v>3</v>
      </c>
      <c r="P17" s="47">
        <f t="shared" si="7"/>
        <v>6</v>
      </c>
      <c r="Q17" s="48">
        <f t="shared" si="8"/>
        <v>3</v>
      </c>
      <c r="R17" s="50">
        <v>1.5</v>
      </c>
      <c r="S17" s="48">
        <f t="shared" ref="S17:S27" si="14">ROUND(R17,0)</f>
        <v>2</v>
      </c>
      <c r="T17" s="50">
        <f t="shared" ref="T17:T27" si="15">Q17-S17</f>
        <v>1</v>
      </c>
      <c r="U17" s="55">
        <f t="shared" ref="U17:U27" si="16">IF(T17&lt;-1,1,IF(T17&lt;1,2,IF(T17=1,3,4)))</f>
        <v>3</v>
      </c>
      <c r="V17" s="38">
        <v>3</v>
      </c>
      <c r="W17" s="84">
        <v>6</v>
      </c>
      <c r="X17" s="38">
        <f t="shared" si="9"/>
        <v>18</v>
      </c>
      <c r="Y17" s="90">
        <f t="shared" si="10"/>
        <v>4</v>
      </c>
    </row>
    <row r="18" spans="1:25" x14ac:dyDescent="0.35">
      <c r="A18" s="8">
        <v>17</v>
      </c>
      <c r="B18" s="58" t="s">
        <v>28</v>
      </c>
      <c r="C18" s="16">
        <v>96.79</v>
      </c>
      <c r="D18" s="17">
        <f t="shared" si="0"/>
        <v>3</v>
      </c>
      <c r="E18" s="40">
        <v>0.73040722172441641</v>
      </c>
      <c r="F18" s="17">
        <f t="shared" si="1"/>
        <v>1</v>
      </c>
      <c r="G18" s="16">
        <v>324.67</v>
      </c>
      <c r="H18" s="17">
        <f t="shared" si="2"/>
        <v>3</v>
      </c>
      <c r="I18" s="73">
        <v>16.4436</v>
      </c>
      <c r="J18" s="17">
        <f t="shared" si="3"/>
        <v>4</v>
      </c>
      <c r="K18" s="16">
        <v>172.3</v>
      </c>
      <c r="L18" s="17">
        <f t="shared" si="4"/>
        <v>4</v>
      </c>
      <c r="M18" s="16">
        <f t="shared" si="5"/>
        <v>3</v>
      </c>
      <c r="N18" s="58">
        <f t="shared" si="6"/>
        <v>3</v>
      </c>
      <c r="O18" s="75">
        <v>3</v>
      </c>
      <c r="P18" s="47">
        <f t="shared" si="7"/>
        <v>9</v>
      </c>
      <c r="Q18" s="48">
        <f t="shared" ref="Q18:Q27" si="17">IF(P18&lt;3,1,IF(P18&lt;5,2,IF(P18&lt;12,3,4)))</f>
        <v>3</v>
      </c>
      <c r="R18" s="50">
        <v>2.1666666666666665</v>
      </c>
      <c r="S18" s="48">
        <f t="shared" si="14"/>
        <v>2</v>
      </c>
      <c r="T18" s="50">
        <f t="shared" si="15"/>
        <v>1</v>
      </c>
      <c r="U18" s="55">
        <f t="shared" si="16"/>
        <v>3</v>
      </c>
      <c r="V18" s="38">
        <v>3</v>
      </c>
      <c r="W18" s="84">
        <v>6</v>
      </c>
      <c r="X18" s="38">
        <f t="shared" si="9"/>
        <v>18</v>
      </c>
      <c r="Y18" s="90">
        <f t="shared" si="10"/>
        <v>4</v>
      </c>
    </row>
    <row r="19" spans="1:25" x14ac:dyDescent="0.35">
      <c r="A19" s="8">
        <v>18</v>
      </c>
      <c r="B19" s="58" t="s">
        <v>29</v>
      </c>
      <c r="C19" s="16">
        <v>86.21</v>
      </c>
      <c r="D19" s="17">
        <f t="shared" si="0"/>
        <v>3</v>
      </c>
      <c r="E19" s="40">
        <v>0.60413794742596372</v>
      </c>
      <c r="F19" s="17">
        <f t="shared" si="1"/>
        <v>2</v>
      </c>
      <c r="G19" s="16">
        <v>316.5</v>
      </c>
      <c r="H19" s="17">
        <f t="shared" si="2"/>
        <v>3</v>
      </c>
      <c r="I19" s="73">
        <v>3.8570000000000002</v>
      </c>
      <c r="J19" s="17">
        <f t="shared" si="3"/>
        <v>2</v>
      </c>
      <c r="K19" s="16">
        <v>50.92</v>
      </c>
      <c r="L19" s="17">
        <f t="shared" si="4"/>
        <v>2</v>
      </c>
      <c r="M19" s="16">
        <f t="shared" si="5"/>
        <v>2.4</v>
      </c>
      <c r="N19" s="58">
        <f t="shared" si="6"/>
        <v>2</v>
      </c>
      <c r="O19" s="75">
        <v>2</v>
      </c>
      <c r="P19" s="47">
        <f t="shared" si="7"/>
        <v>4</v>
      </c>
      <c r="Q19" s="48">
        <f t="shared" si="17"/>
        <v>2</v>
      </c>
      <c r="R19" s="50">
        <v>1.5</v>
      </c>
      <c r="S19" s="48">
        <f t="shared" si="14"/>
        <v>2</v>
      </c>
      <c r="T19" s="50">
        <f t="shared" si="15"/>
        <v>0</v>
      </c>
      <c r="U19" s="54">
        <f t="shared" si="16"/>
        <v>2</v>
      </c>
      <c r="V19" s="38">
        <v>3</v>
      </c>
      <c r="W19" s="84">
        <v>6</v>
      </c>
      <c r="X19" s="38">
        <f t="shared" si="9"/>
        <v>18</v>
      </c>
      <c r="Y19" s="90">
        <f t="shared" si="10"/>
        <v>4</v>
      </c>
    </row>
    <row r="20" spans="1:25" x14ac:dyDescent="0.35">
      <c r="A20" s="8">
        <v>19</v>
      </c>
      <c r="B20" s="58" t="s">
        <v>30</v>
      </c>
      <c r="C20" s="16">
        <v>65.459999999999994</v>
      </c>
      <c r="D20" s="17">
        <f t="shared" si="0"/>
        <v>3</v>
      </c>
      <c r="E20" s="40">
        <v>0.67695799521188948</v>
      </c>
      <c r="F20" s="17">
        <f t="shared" si="1"/>
        <v>2</v>
      </c>
      <c r="G20" s="16">
        <v>296.73</v>
      </c>
      <c r="H20" s="17">
        <f t="shared" si="2"/>
        <v>3</v>
      </c>
      <c r="I20" s="73">
        <v>1.2708999999999999</v>
      </c>
      <c r="J20" s="17">
        <f t="shared" si="3"/>
        <v>1</v>
      </c>
      <c r="K20" s="16">
        <v>40.21</v>
      </c>
      <c r="L20" s="17">
        <f t="shared" si="4"/>
        <v>2</v>
      </c>
      <c r="M20" s="16">
        <f t="shared" si="5"/>
        <v>2.2000000000000002</v>
      </c>
      <c r="N20" s="58">
        <f t="shared" si="6"/>
        <v>2</v>
      </c>
      <c r="O20" s="75">
        <v>2</v>
      </c>
      <c r="P20" s="47">
        <f t="shared" si="7"/>
        <v>4</v>
      </c>
      <c r="Q20" s="48">
        <f t="shared" si="17"/>
        <v>2</v>
      </c>
      <c r="R20" s="50">
        <v>1.5</v>
      </c>
      <c r="S20" s="48">
        <f t="shared" si="14"/>
        <v>2</v>
      </c>
      <c r="T20" s="50">
        <f t="shared" si="15"/>
        <v>0</v>
      </c>
      <c r="U20" s="54">
        <f t="shared" si="16"/>
        <v>2</v>
      </c>
      <c r="V20" s="38">
        <v>3</v>
      </c>
      <c r="W20" s="84">
        <v>6</v>
      </c>
      <c r="X20" s="38">
        <f t="shared" si="9"/>
        <v>18</v>
      </c>
      <c r="Y20" s="90">
        <f t="shared" si="10"/>
        <v>4</v>
      </c>
    </row>
    <row r="21" spans="1:25" x14ac:dyDescent="0.35">
      <c r="A21" s="8">
        <v>20</v>
      </c>
      <c r="B21" s="58" t="s">
        <v>31</v>
      </c>
      <c r="C21" s="16">
        <v>40.69</v>
      </c>
      <c r="D21" s="17">
        <f t="shared" si="0"/>
        <v>1</v>
      </c>
      <c r="E21" s="40">
        <v>0.66485381796071408</v>
      </c>
      <c r="F21" s="17">
        <f t="shared" si="1"/>
        <v>2</v>
      </c>
      <c r="G21" s="16">
        <v>196.16</v>
      </c>
      <c r="H21" s="17">
        <f t="shared" si="2"/>
        <v>2</v>
      </c>
      <c r="I21" s="73">
        <v>2.4502000000000002</v>
      </c>
      <c r="J21" s="17">
        <f t="shared" si="3"/>
        <v>1</v>
      </c>
      <c r="K21" s="16">
        <v>49.18</v>
      </c>
      <c r="L21" s="17">
        <f t="shared" si="4"/>
        <v>2</v>
      </c>
      <c r="M21" s="16">
        <f t="shared" si="5"/>
        <v>1.6</v>
      </c>
      <c r="N21" s="58">
        <f t="shared" si="6"/>
        <v>2</v>
      </c>
      <c r="O21" s="75">
        <v>2</v>
      </c>
      <c r="P21" s="47">
        <f t="shared" si="7"/>
        <v>4</v>
      </c>
      <c r="Q21" s="48">
        <f t="shared" si="17"/>
        <v>2</v>
      </c>
      <c r="R21" s="50">
        <v>1.3333333333333333</v>
      </c>
      <c r="S21" s="48">
        <f t="shared" si="14"/>
        <v>1</v>
      </c>
      <c r="T21" s="50">
        <f t="shared" si="15"/>
        <v>1</v>
      </c>
      <c r="U21" s="55">
        <f t="shared" si="16"/>
        <v>3</v>
      </c>
      <c r="V21" s="38">
        <v>3</v>
      </c>
      <c r="W21" s="84">
        <v>6</v>
      </c>
      <c r="X21" s="38">
        <f t="shared" si="9"/>
        <v>18</v>
      </c>
      <c r="Y21" s="90">
        <f t="shared" si="10"/>
        <v>4</v>
      </c>
    </row>
    <row r="22" spans="1:25" x14ac:dyDescent="0.35">
      <c r="A22" s="8">
        <v>21</v>
      </c>
      <c r="B22" s="58" t="s">
        <v>32</v>
      </c>
      <c r="C22" s="16">
        <v>63.55</v>
      </c>
      <c r="D22" s="17">
        <f t="shared" si="0"/>
        <v>2</v>
      </c>
      <c r="E22" s="40">
        <v>0.70552255179979717</v>
      </c>
      <c r="F22" s="17">
        <f t="shared" si="1"/>
        <v>1</v>
      </c>
      <c r="G22" s="16">
        <v>291.43</v>
      </c>
      <c r="H22" s="17">
        <f t="shared" si="2"/>
        <v>3</v>
      </c>
      <c r="I22" s="73">
        <v>0.58730000000000004</v>
      </c>
      <c r="J22" s="17">
        <f t="shared" si="3"/>
        <v>1</v>
      </c>
      <c r="K22" s="16">
        <v>26.13</v>
      </c>
      <c r="L22" s="17">
        <f t="shared" si="4"/>
        <v>2</v>
      </c>
      <c r="M22" s="16">
        <f t="shared" si="5"/>
        <v>1.8</v>
      </c>
      <c r="N22" s="58">
        <f t="shared" si="6"/>
        <v>2</v>
      </c>
      <c r="O22" s="75">
        <v>1</v>
      </c>
      <c r="P22" s="47">
        <f t="shared" si="7"/>
        <v>2</v>
      </c>
      <c r="Q22" s="48">
        <f t="shared" si="17"/>
        <v>1</v>
      </c>
      <c r="R22" s="50">
        <v>1.8333333333333333</v>
      </c>
      <c r="S22" s="48">
        <f t="shared" si="14"/>
        <v>2</v>
      </c>
      <c r="T22" s="50">
        <f t="shared" si="15"/>
        <v>-1</v>
      </c>
      <c r="U22" s="54">
        <f t="shared" si="16"/>
        <v>2</v>
      </c>
      <c r="V22" s="38">
        <v>3</v>
      </c>
      <c r="W22" s="84">
        <v>6</v>
      </c>
      <c r="X22" s="38">
        <f t="shared" si="9"/>
        <v>18</v>
      </c>
      <c r="Y22" s="90">
        <f t="shared" si="10"/>
        <v>4</v>
      </c>
    </row>
    <row r="23" spans="1:25" x14ac:dyDescent="0.35">
      <c r="A23" s="8">
        <v>22</v>
      </c>
      <c r="B23" s="58" t="s">
        <v>33</v>
      </c>
      <c r="C23" s="16">
        <v>574.30999999999995</v>
      </c>
      <c r="D23" s="17">
        <f t="shared" si="0"/>
        <v>4</v>
      </c>
      <c r="E23" s="40">
        <v>0.40440263570206686</v>
      </c>
      <c r="F23" s="17">
        <f t="shared" si="1"/>
        <v>4</v>
      </c>
      <c r="G23" s="16">
        <v>1401.56</v>
      </c>
      <c r="H23" s="17">
        <f t="shared" si="2"/>
        <v>4</v>
      </c>
      <c r="I23" s="73">
        <v>9.3905999999999992</v>
      </c>
      <c r="J23" s="17">
        <f t="shared" si="3"/>
        <v>3</v>
      </c>
      <c r="K23" s="16">
        <v>378.04</v>
      </c>
      <c r="L23" s="17">
        <f t="shared" si="4"/>
        <v>4</v>
      </c>
      <c r="M23" s="16">
        <f t="shared" si="5"/>
        <v>3.8</v>
      </c>
      <c r="N23" s="58">
        <f t="shared" si="6"/>
        <v>4</v>
      </c>
      <c r="O23" s="75">
        <v>4</v>
      </c>
      <c r="P23" s="47">
        <f t="shared" si="7"/>
        <v>16</v>
      </c>
      <c r="Q23" s="48">
        <f t="shared" si="17"/>
        <v>4</v>
      </c>
      <c r="R23" s="50">
        <v>2.1666666666666665</v>
      </c>
      <c r="S23" s="48">
        <f t="shared" si="14"/>
        <v>2</v>
      </c>
      <c r="T23" s="50">
        <f t="shared" si="15"/>
        <v>2</v>
      </c>
      <c r="U23" s="71">
        <f t="shared" si="16"/>
        <v>4</v>
      </c>
      <c r="V23" s="38">
        <v>3</v>
      </c>
      <c r="W23" s="84">
        <v>6</v>
      </c>
      <c r="X23" s="38">
        <f t="shared" si="9"/>
        <v>18</v>
      </c>
      <c r="Y23" s="90">
        <f t="shared" si="10"/>
        <v>4</v>
      </c>
    </row>
    <row r="24" spans="1:25" x14ac:dyDescent="0.35">
      <c r="A24" s="8">
        <v>23</v>
      </c>
      <c r="B24" s="58" t="s">
        <v>34</v>
      </c>
      <c r="C24" s="16">
        <v>97.08</v>
      </c>
      <c r="D24" s="17">
        <f t="shared" si="0"/>
        <v>3</v>
      </c>
      <c r="E24" s="40">
        <v>0.57227474137225109</v>
      </c>
      <c r="F24" s="17">
        <f t="shared" si="1"/>
        <v>2</v>
      </c>
      <c r="G24" s="16">
        <v>466.03</v>
      </c>
      <c r="H24" s="17">
        <f t="shared" si="2"/>
        <v>3</v>
      </c>
      <c r="I24" s="73">
        <v>11.520799999999999</v>
      </c>
      <c r="J24" s="17">
        <f t="shared" si="3"/>
        <v>4</v>
      </c>
      <c r="K24" s="16">
        <v>308.41000000000003</v>
      </c>
      <c r="L24" s="17">
        <f t="shared" si="4"/>
        <v>4</v>
      </c>
      <c r="M24" s="16">
        <f t="shared" si="5"/>
        <v>3.2</v>
      </c>
      <c r="N24" s="58">
        <f t="shared" si="6"/>
        <v>3</v>
      </c>
      <c r="O24" s="75">
        <v>4</v>
      </c>
      <c r="P24" s="47">
        <f t="shared" si="7"/>
        <v>12</v>
      </c>
      <c r="Q24" s="48">
        <f t="shared" si="17"/>
        <v>4</v>
      </c>
      <c r="R24" s="50">
        <v>1.8333333333333333</v>
      </c>
      <c r="S24" s="48">
        <f t="shared" si="14"/>
        <v>2</v>
      </c>
      <c r="T24" s="50">
        <f t="shared" si="15"/>
        <v>2</v>
      </c>
      <c r="U24" s="71">
        <f t="shared" si="16"/>
        <v>4</v>
      </c>
      <c r="V24" s="38">
        <v>3</v>
      </c>
      <c r="W24" s="84">
        <v>6</v>
      </c>
      <c r="X24" s="38">
        <f t="shared" si="9"/>
        <v>18</v>
      </c>
      <c r="Y24" s="90">
        <f t="shared" si="10"/>
        <v>4</v>
      </c>
    </row>
    <row r="25" spans="1:25" x14ac:dyDescent="0.35">
      <c r="A25" s="8">
        <v>24</v>
      </c>
      <c r="B25" s="58" t="s">
        <v>35</v>
      </c>
      <c r="C25" s="16">
        <v>50.01</v>
      </c>
      <c r="D25" s="17">
        <f t="shared" si="0"/>
        <v>2</v>
      </c>
      <c r="E25" s="40">
        <v>0.7150055396196634</v>
      </c>
      <c r="F25" s="17">
        <f t="shared" si="1"/>
        <v>1</v>
      </c>
      <c r="G25" s="16">
        <v>181.56</v>
      </c>
      <c r="H25" s="17">
        <f t="shared" si="2"/>
        <v>2</v>
      </c>
      <c r="I25" s="73">
        <v>1.9419</v>
      </c>
      <c r="J25" s="17">
        <f t="shared" si="3"/>
        <v>1</v>
      </c>
      <c r="K25" s="16">
        <v>37.85</v>
      </c>
      <c r="L25" s="17">
        <f t="shared" si="4"/>
        <v>2</v>
      </c>
      <c r="M25" s="16">
        <f t="shared" si="5"/>
        <v>1.6</v>
      </c>
      <c r="N25" s="58">
        <f t="shared" si="6"/>
        <v>2</v>
      </c>
      <c r="O25" s="75">
        <v>4</v>
      </c>
      <c r="P25" s="47">
        <f t="shared" si="7"/>
        <v>8</v>
      </c>
      <c r="Q25" s="48">
        <f t="shared" si="17"/>
        <v>3</v>
      </c>
      <c r="R25" s="50">
        <v>2</v>
      </c>
      <c r="S25" s="48">
        <f t="shared" si="14"/>
        <v>2</v>
      </c>
      <c r="T25" s="50">
        <f t="shared" si="15"/>
        <v>1</v>
      </c>
      <c r="U25" s="55">
        <f t="shared" si="16"/>
        <v>3</v>
      </c>
      <c r="V25" s="38">
        <v>3</v>
      </c>
      <c r="W25" s="84">
        <v>6</v>
      </c>
      <c r="X25" s="38">
        <f t="shared" si="9"/>
        <v>18</v>
      </c>
      <c r="Y25" s="90">
        <f t="shared" si="10"/>
        <v>4</v>
      </c>
    </row>
    <row r="26" spans="1:25" x14ac:dyDescent="0.35">
      <c r="A26" s="8">
        <v>25</v>
      </c>
      <c r="B26" s="58" t="s">
        <v>36</v>
      </c>
      <c r="C26" s="16">
        <v>78.790000000000006</v>
      </c>
      <c r="D26" s="17">
        <f t="shared" si="0"/>
        <v>3</v>
      </c>
      <c r="E26" s="40">
        <v>0.44992313604919293</v>
      </c>
      <c r="F26" s="17">
        <f t="shared" si="1"/>
        <v>4</v>
      </c>
      <c r="G26" s="16">
        <v>228.33</v>
      </c>
      <c r="H26" s="17">
        <f t="shared" si="2"/>
        <v>2</v>
      </c>
      <c r="I26" s="73">
        <v>0.93459999999999999</v>
      </c>
      <c r="J26" s="17">
        <f t="shared" si="3"/>
        <v>1</v>
      </c>
      <c r="K26" s="16">
        <v>17.02</v>
      </c>
      <c r="L26" s="17">
        <f t="shared" si="4"/>
        <v>1</v>
      </c>
      <c r="M26" s="16">
        <f t="shared" si="5"/>
        <v>2.2000000000000002</v>
      </c>
      <c r="N26" s="58">
        <f t="shared" si="6"/>
        <v>2</v>
      </c>
      <c r="O26" s="75">
        <v>1</v>
      </c>
      <c r="P26" s="47">
        <f t="shared" si="7"/>
        <v>2</v>
      </c>
      <c r="Q26" s="48">
        <f t="shared" si="17"/>
        <v>1</v>
      </c>
      <c r="R26" s="50">
        <v>2</v>
      </c>
      <c r="S26" s="48">
        <f t="shared" si="14"/>
        <v>2</v>
      </c>
      <c r="T26" s="50">
        <f t="shared" si="15"/>
        <v>-1</v>
      </c>
      <c r="U26" s="54">
        <f t="shared" si="16"/>
        <v>2</v>
      </c>
      <c r="V26" s="38">
        <v>3</v>
      </c>
      <c r="W26" s="84">
        <v>6</v>
      </c>
      <c r="X26" s="38">
        <f t="shared" si="9"/>
        <v>18</v>
      </c>
      <c r="Y26" s="90">
        <f t="shared" si="10"/>
        <v>4</v>
      </c>
    </row>
    <row r="27" spans="1:25" ht="15" thickBot="1" x14ac:dyDescent="0.4">
      <c r="A27" s="11">
        <v>26</v>
      </c>
      <c r="B27" s="60" t="s">
        <v>37</v>
      </c>
      <c r="C27" s="18">
        <v>43.71</v>
      </c>
      <c r="D27" s="19">
        <f t="shared" si="0"/>
        <v>1</v>
      </c>
      <c r="E27" s="41">
        <v>0.71698674826465381</v>
      </c>
      <c r="F27" s="19">
        <f t="shared" si="1"/>
        <v>1</v>
      </c>
      <c r="G27" s="18">
        <v>218.49</v>
      </c>
      <c r="H27" s="19">
        <f t="shared" si="2"/>
        <v>2</v>
      </c>
      <c r="I27" s="74">
        <v>6.1082999999999998</v>
      </c>
      <c r="J27" s="19">
        <f t="shared" si="3"/>
        <v>3</v>
      </c>
      <c r="K27" s="18">
        <v>128.97999999999999</v>
      </c>
      <c r="L27" s="19">
        <f t="shared" si="4"/>
        <v>3</v>
      </c>
      <c r="M27" s="81">
        <f t="shared" si="5"/>
        <v>2</v>
      </c>
      <c r="N27" s="60">
        <f t="shared" si="6"/>
        <v>2</v>
      </c>
      <c r="O27" s="75">
        <v>3</v>
      </c>
      <c r="P27" s="47">
        <f t="shared" si="7"/>
        <v>6</v>
      </c>
      <c r="Q27" s="49">
        <f t="shared" si="17"/>
        <v>3</v>
      </c>
      <c r="R27" s="50">
        <v>1.5</v>
      </c>
      <c r="S27" s="49">
        <f t="shared" si="14"/>
        <v>2</v>
      </c>
      <c r="T27" s="50">
        <f t="shared" si="15"/>
        <v>1</v>
      </c>
      <c r="U27" s="56">
        <f t="shared" si="16"/>
        <v>3</v>
      </c>
      <c r="V27" s="38">
        <v>3</v>
      </c>
      <c r="W27" s="84">
        <v>6</v>
      </c>
      <c r="X27" s="38">
        <f t="shared" si="9"/>
        <v>18</v>
      </c>
      <c r="Y27" s="90">
        <f t="shared" si="10"/>
        <v>4</v>
      </c>
    </row>
    <row r="28" spans="1:25" x14ac:dyDescent="0.35">
      <c r="B28" s="72"/>
    </row>
  </sheetData>
  <sortState xmlns:xlrd2="http://schemas.microsoft.com/office/spreadsheetml/2017/richdata2" ref="A2:Y27">
    <sortCondition ref="A15:A27"/>
  </sortState>
  <conditionalFormatting sqref="N2:N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:Q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7F4EC-FA88-422F-BEEE-CF467FC59C17}">
  <dimension ref="A1:S27"/>
  <sheetViews>
    <sheetView topLeftCell="C1" zoomScale="70" zoomScaleNormal="70" workbookViewId="0">
      <selection activeCell="K12" sqref="K12"/>
    </sheetView>
  </sheetViews>
  <sheetFormatPr defaultRowHeight="14.5" x14ac:dyDescent="0.35"/>
  <cols>
    <col min="2" max="2" width="30.26953125" customWidth="1"/>
    <col min="3" max="3" width="16.453125" customWidth="1"/>
    <col min="4" max="4" width="17" customWidth="1"/>
    <col min="5" max="6" width="16.1796875" customWidth="1"/>
    <col min="7" max="7" width="17.26953125" customWidth="1"/>
    <col min="8" max="8" width="17.1796875" customWidth="1"/>
    <col min="9" max="9" width="15.26953125" customWidth="1"/>
    <col min="10" max="10" width="16.26953125" customWidth="1"/>
    <col min="11" max="11" width="15" customWidth="1"/>
    <col min="12" max="12" width="13.54296875" customWidth="1"/>
    <col min="13" max="13" width="20.81640625" customWidth="1"/>
    <col min="14" max="14" width="15" customWidth="1"/>
    <col min="15" max="15" width="15.54296875" customWidth="1"/>
    <col min="16" max="16" width="17.26953125" customWidth="1"/>
    <col min="17" max="17" width="19.1796875" customWidth="1"/>
    <col min="18" max="19" width="18.54296875" customWidth="1"/>
  </cols>
  <sheetData>
    <row r="1" spans="1:19" ht="70" x14ac:dyDescent="0.35">
      <c r="A1" s="65" t="s">
        <v>0</v>
      </c>
      <c r="B1" s="66" t="s">
        <v>1</v>
      </c>
      <c r="C1" s="65" t="s">
        <v>50</v>
      </c>
      <c r="D1" s="66" t="s">
        <v>39</v>
      </c>
      <c r="E1" s="65" t="s">
        <v>51</v>
      </c>
      <c r="F1" s="80" t="s">
        <v>40</v>
      </c>
      <c r="G1" s="67" t="s">
        <v>2</v>
      </c>
      <c r="H1" s="68" t="s">
        <v>3</v>
      </c>
      <c r="I1" s="69" t="s">
        <v>4</v>
      </c>
      <c r="J1" s="70" t="s">
        <v>5</v>
      </c>
      <c r="K1" s="68" t="s">
        <v>6</v>
      </c>
      <c r="L1" s="67" t="s">
        <v>46</v>
      </c>
      <c r="M1" s="68" t="s">
        <v>7</v>
      </c>
      <c r="N1" s="67" t="s">
        <v>8</v>
      </c>
      <c r="O1" s="68" t="s">
        <v>9</v>
      </c>
      <c r="P1" s="45" t="s">
        <v>10</v>
      </c>
      <c r="Q1" s="45" t="s">
        <v>11</v>
      </c>
      <c r="R1" s="45" t="s">
        <v>12</v>
      </c>
      <c r="S1" s="45" t="s">
        <v>13</v>
      </c>
    </row>
    <row r="2" spans="1:19" x14ac:dyDescent="0.35">
      <c r="A2" s="8">
        <v>1</v>
      </c>
      <c r="B2" s="58" t="s">
        <v>14</v>
      </c>
      <c r="C2" s="16">
        <v>177.03</v>
      </c>
      <c r="D2" s="17">
        <f t="shared" ref="D2:D27" si="0">IF(C2&lt;44,1,IF(C2&lt;65,2,IF(C2&lt;178,3,4)))</f>
        <v>3</v>
      </c>
      <c r="E2" s="16">
        <v>834.29</v>
      </c>
      <c r="F2" s="79">
        <f t="shared" ref="F2:F27" si="1">IF(E2&lt;88,1,IF(E2&lt;231,2,IF(E2&lt;834,3,4)))</f>
        <v>4</v>
      </c>
      <c r="G2" s="21">
        <f t="shared" ref="G2:G27" si="2">AVERAGE(D2,F2)</f>
        <v>3.5</v>
      </c>
      <c r="H2" s="24">
        <f t="shared" ref="H2:H27" si="3">ROUND(G2,0)</f>
        <v>4</v>
      </c>
      <c r="I2" s="76">
        <v>2</v>
      </c>
      <c r="J2" s="47">
        <f t="shared" ref="J2:J27" si="4">H2*I2</f>
        <v>8</v>
      </c>
      <c r="K2" s="48">
        <f t="shared" ref="K2:K27" si="5">IF(J2&lt;3,1,IF(J2&lt;5,2,IF(J2&lt;12,3,4)))</f>
        <v>3</v>
      </c>
      <c r="L2" s="50">
        <v>1.8333333333333333</v>
      </c>
      <c r="M2" s="48">
        <f>ROUND(L2,0)</f>
        <v>2</v>
      </c>
      <c r="N2" s="50">
        <f>K2-M2</f>
        <v>1</v>
      </c>
      <c r="O2" s="55">
        <f>IF(N2&lt;-1,1,IF(N2&lt;1,2,IF(N2=1,3,4)))</f>
        <v>3</v>
      </c>
      <c r="P2" s="38">
        <v>2</v>
      </c>
      <c r="Q2" s="83">
        <v>4</v>
      </c>
      <c r="R2" s="38">
        <f t="shared" ref="R2:R27" si="6">P2*Q2</f>
        <v>8</v>
      </c>
      <c r="S2" s="87">
        <f t="shared" ref="S2:S27" si="7">IF(R2&lt;6,1,IF(R2&lt;12,2,IF(R2&lt;18,3,4)))</f>
        <v>2</v>
      </c>
    </row>
    <row r="3" spans="1:19" x14ac:dyDescent="0.35">
      <c r="A3" s="8">
        <v>2</v>
      </c>
      <c r="B3" s="58" t="s">
        <v>15</v>
      </c>
      <c r="C3" s="16">
        <v>25.56</v>
      </c>
      <c r="D3" s="17">
        <f t="shared" si="0"/>
        <v>1</v>
      </c>
      <c r="E3" s="16">
        <v>87.79</v>
      </c>
      <c r="F3" s="79">
        <f t="shared" si="1"/>
        <v>1</v>
      </c>
      <c r="G3" s="21">
        <f t="shared" si="2"/>
        <v>1</v>
      </c>
      <c r="H3" s="24">
        <f t="shared" si="3"/>
        <v>1</v>
      </c>
      <c r="I3" s="76">
        <v>1</v>
      </c>
      <c r="J3" s="47">
        <f t="shared" si="4"/>
        <v>1</v>
      </c>
      <c r="K3" s="48">
        <f t="shared" si="5"/>
        <v>1</v>
      </c>
      <c r="L3" s="50">
        <v>1.1666666666666667</v>
      </c>
      <c r="M3" s="48">
        <f>ROUND(L3,0)</f>
        <v>1</v>
      </c>
      <c r="N3" s="50">
        <f>K3-M3</f>
        <v>0</v>
      </c>
      <c r="O3" s="54">
        <f>IF(N3&lt;-1,1,IF(N3&lt;1,2,IF(N3=1,3,4)))</f>
        <v>2</v>
      </c>
      <c r="P3" s="38">
        <v>2</v>
      </c>
      <c r="Q3" s="83">
        <v>4</v>
      </c>
      <c r="R3" s="38">
        <f t="shared" si="6"/>
        <v>8</v>
      </c>
      <c r="S3" s="87">
        <f t="shared" si="7"/>
        <v>2</v>
      </c>
    </row>
    <row r="4" spans="1:19" x14ac:dyDescent="0.35">
      <c r="A4" s="8">
        <v>3</v>
      </c>
      <c r="B4" s="59" t="s">
        <v>48</v>
      </c>
      <c r="C4" s="16">
        <v>98.85</v>
      </c>
      <c r="D4" s="17">
        <f t="shared" si="0"/>
        <v>3</v>
      </c>
      <c r="E4" s="16">
        <v>252.98</v>
      </c>
      <c r="F4" s="79">
        <f t="shared" si="1"/>
        <v>3</v>
      </c>
      <c r="G4" s="21">
        <f t="shared" si="2"/>
        <v>3</v>
      </c>
      <c r="H4" s="24">
        <f t="shared" si="3"/>
        <v>3</v>
      </c>
      <c r="I4" s="76">
        <v>1</v>
      </c>
      <c r="J4" s="47">
        <f t="shared" si="4"/>
        <v>3</v>
      </c>
      <c r="K4" s="48">
        <f t="shared" si="5"/>
        <v>2</v>
      </c>
      <c r="L4" s="50">
        <v>2.6666666666666665</v>
      </c>
      <c r="M4" s="48">
        <f>ROUND(L4,0)</f>
        <v>3</v>
      </c>
      <c r="N4" s="50">
        <f>K4-M4</f>
        <v>-1</v>
      </c>
      <c r="O4" s="54">
        <f>IF(N4&lt;-1,1,IF(N4&lt;1,2,IF(N4=1,3,4)))</f>
        <v>2</v>
      </c>
      <c r="P4" s="38">
        <v>2</v>
      </c>
      <c r="Q4" s="83">
        <v>4</v>
      </c>
      <c r="R4" s="38">
        <f t="shared" si="6"/>
        <v>8</v>
      </c>
      <c r="S4" s="87">
        <f t="shared" si="7"/>
        <v>2</v>
      </c>
    </row>
    <row r="5" spans="1:19" x14ac:dyDescent="0.35">
      <c r="A5" s="8">
        <v>4</v>
      </c>
      <c r="B5" s="58" t="s">
        <v>16</v>
      </c>
      <c r="C5" s="16">
        <v>59.66</v>
      </c>
      <c r="D5" s="17">
        <f t="shared" si="0"/>
        <v>2</v>
      </c>
      <c r="E5" s="16">
        <v>161.09</v>
      </c>
      <c r="F5" s="79">
        <f t="shared" si="1"/>
        <v>2</v>
      </c>
      <c r="G5" s="21">
        <f t="shared" si="2"/>
        <v>2</v>
      </c>
      <c r="H5" s="24">
        <f t="shared" si="3"/>
        <v>2</v>
      </c>
      <c r="I5" s="76">
        <v>2</v>
      </c>
      <c r="J5" s="47">
        <f t="shared" si="4"/>
        <v>4</v>
      </c>
      <c r="K5" s="48">
        <f t="shared" si="5"/>
        <v>2</v>
      </c>
      <c r="L5" s="50">
        <v>3</v>
      </c>
      <c r="M5" s="48">
        <f>ROUND(L5,0)</f>
        <v>3</v>
      </c>
      <c r="N5" s="50">
        <f>K5-M5</f>
        <v>-1</v>
      </c>
      <c r="O5" s="54">
        <f>IF(N5&lt;-1,1,IF(N5&lt;1,2,IF(N5=1,3,4)))</f>
        <v>2</v>
      </c>
      <c r="P5" s="38">
        <v>2</v>
      </c>
      <c r="Q5" s="83">
        <v>5</v>
      </c>
      <c r="R5" s="38">
        <f t="shared" si="6"/>
        <v>10</v>
      </c>
      <c r="S5" s="87">
        <f t="shared" si="7"/>
        <v>2</v>
      </c>
    </row>
    <row r="6" spans="1:19" x14ac:dyDescent="0.35">
      <c r="A6" s="8">
        <v>5</v>
      </c>
      <c r="B6" s="58" t="s">
        <v>17</v>
      </c>
      <c r="C6" s="16">
        <v>93.11</v>
      </c>
      <c r="D6" s="17">
        <f t="shared" si="0"/>
        <v>3</v>
      </c>
      <c r="E6" s="16">
        <v>419.01</v>
      </c>
      <c r="F6" s="79">
        <f t="shared" si="1"/>
        <v>3</v>
      </c>
      <c r="G6" s="21">
        <f t="shared" si="2"/>
        <v>3</v>
      </c>
      <c r="H6" s="24">
        <f t="shared" si="3"/>
        <v>3</v>
      </c>
      <c r="I6" s="76">
        <v>1</v>
      </c>
      <c r="J6" s="47">
        <f t="shared" si="4"/>
        <v>3</v>
      </c>
      <c r="K6" s="48">
        <f t="shared" si="5"/>
        <v>2</v>
      </c>
      <c r="L6" s="51" t="s">
        <v>47</v>
      </c>
      <c r="M6" s="52" t="s">
        <v>47</v>
      </c>
      <c r="N6" s="50">
        <f>K6</f>
        <v>2</v>
      </c>
      <c r="O6" s="54">
        <f>K6</f>
        <v>2</v>
      </c>
      <c r="P6" s="38">
        <v>2</v>
      </c>
      <c r="Q6" s="83">
        <v>4</v>
      </c>
      <c r="R6" s="38">
        <f t="shared" si="6"/>
        <v>8</v>
      </c>
      <c r="S6" s="87">
        <f t="shared" si="7"/>
        <v>2</v>
      </c>
    </row>
    <row r="7" spans="1:19" x14ac:dyDescent="0.35">
      <c r="A7" s="8">
        <v>6</v>
      </c>
      <c r="B7" s="58" t="s">
        <v>18</v>
      </c>
      <c r="C7" s="16">
        <v>89.89</v>
      </c>
      <c r="D7" s="17">
        <f t="shared" si="0"/>
        <v>3</v>
      </c>
      <c r="E7" s="16">
        <v>400.27</v>
      </c>
      <c r="F7" s="79">
        <f t="shared" si="1"/>
        <v>3</v>
      </c>
      <c r="G7" s="21">
        <f t="shared" si="2"/>
        <v>3</v>
      </c>
      <c r="H7" s="24">
        <f t="shared" si="3"/>
        <v>3</v>
      </c>
      <c r="I7" s="76">
        <v>1</v>
      </c>
      <c r="J7" s="47">
        <f t="shared" si="4"/>
        <v>3</v>
      </c>
      <c r="K7" s="48">
        <f t="shared" si="5"/>
        <v>2</v>
      </c>
      <c r="L7" s="50">
        <v>3.3333333333333335</v>
      </c>
      <c r="M7" s="48">
        <f t="shared" ref="M7:M27" si="8">ROUND(L7,0)</f>
        <v>3</v>
      </c>
      <c r="N7" s="50">
        <f t="shared" ref="N7:N27" si="9">K7-M7</f>
        <v>-1</v>
      </c>
      <c r="O7" s="54">
        <f t="shared" ref="O7:O27" si="10">IF(N7&lt;-1,1,IF(N7&lt;1,2,IF(N7=1,3,4)))</f>
        <v>2</v>
      </c>
      <c r="P7" s="38">
        <v>2</v>
      </c>
      <c r="Q7" s="83">
        <v>4</v>
      </c>
      <c r="R7" s="38">
        <f t="shared" si="6"/>
        <v>8</v>
      </c>
      <c r="S7" s="87">
        <f t="shared" si="7"/>
        <v>2</v>
      </c>
    </row>
    <row r="8" spans="1:19" x14ac:dyDescent="0.35">
      <c r="A8" s="8">
        <v>7</v>
      </c>
      <c r="B8" s="58" t="s">
        <v>19</v>
      </c>
      <c r="C8" s="16">
        <v>98.79</v>
      </c>
      <c r="D8" s="17">
        <f t="shared" si="0"/>
        <v>3</v>
      </c>
      <c r="E8" s="16">
        <v>283.52999999999997</v>
      </c>
      <c r="F8" s="79">
        <f t="shared" si="1"/>
        <v>3</v>
      </c>
      <c r="G8" s="21">
        <f t="shared" si="2"/>
        <v>3</v>
      </c>
      <c r="H8" s="24">
        <f t="shared" si="3"/>
        <v>3</v>
      </c>
      <c r="I8" s="76">
        <v>2</v>
      </c>
      <c r="J8" s="47">
        <f t="shared" si="4"/>
        <v>6</v>
      </c>
      <c r="K8" s="48">
        <f t="shared" si="5"/>
        <v>3</v>
      </c>
      <c r="L8" s="50">
        <v>1.3333333333333333</v>
      </c>
      <c r="M8" s="48">
        <f t="shared" si="8"/>
        <v>1</v>
      </c>
      <c r="N8" s="50">
        <f t="shared" si="9"/>
        <v>2</v>
      </c>
      <c r="O8" s="71">
        <f t="shared" si="10"/>
        <v>4</v>
      </c>
      <c r="P8" s="38">
        <v>2</v>
      </c>
      <c r="Q8" s="83">
        <v>5</v>
      </c>
      <c r="R8" s="38">
        <f t="shared" si="6"/>
        <v>10</v>
      </c>
      <c r="S8" s="87">
        <f t="shared" si="7"/>
        <v>2</v>
      </c>
    </row>
    <row r="9" spans="1:19" x14ac:dyDescent="0.35">
      <c r="A9" s="8">
        <v>8</v>
      </c>
      <c r="B9" s="58" t="s">
        <v>20</v>
      </c>
      <c r="C9" s="16">
        <v>110.05</v>
      </c>
      <c r="D9" s="17">
        <f t="shared" si="0"/>
        <v>3</v>
      </c>
      <c r="E9" s="16">
        <v>226.9</v>
      </c>
      <c r="F9" s="79">
        <f t="shared" si="1"/>
        <v>2</v>
      </c>
      <c r="G9" s="21">
        <f t="shared" si="2"/>
        <v>2.5</v>
      </c>
      <c r="H9" s="24">
        <f t="shared" si="3"/>
        <v>3</v>
      </c>
      <c r="I9" s="76">
        <v>2</v>
      </c>
      <c r="J9" s="47">
        <f t="shared" si="4"/>
        <v>6</v>
      </c>
      <c r="K9" s="48">
        <f t="shared" si="5"/>
        <v>3</v>
      </c>
      <c r="L9" s="50">
        <v>2.3333333333333335</v>
      </c>
      <c r="M9" s="48">
        <f t="shared" si="8"/>
        <v>2</v>
      </c>
      <c r="N9" s="50">
        <f t="shared" si="9"/>
        <v>1</v>
      </c>
      <c r="O9" s="55">
        <f t="shared" si="10"/>
        <v>3</v>
      </c>
      <c r="P9" s="38">
        <v>2</v>
      </c>
      <c r="Q9" s="83">
        <v>5</v>
      </c>
      <c r="R9" s="38">
        <f t="shared" si="6"/>
        <v>10</v>
      </c>
      <c r="S9" s="87">
        <f t="shared" si="7"/>
        <v>2</v>
      </c>
    </row>
    <row r="10" spans="1:19" x14ac:dyDescent="0.35">
      <c r="A10" s="8">
        <v>9</v>
      </c>
      <c r="B10" s="58" t="s">
        <v>21</v>
      </c>
      <c r="C10" s="16">
        <v>77.06</v>
      </c>
      <c r="D10" s="17">
        <f t="shared" si="0"/>
        <v>3</v>
      </c>
      <c r="E10" s="16">
        <v>309.32</v>
      </c>
      <c r="F10" s="79">
        <f t="shared" si="1"/>
        <v>3</v>
      </c>
      <c r="G10" s="21">
        <f t="shared" si="2"/>
        <v>3</v>
      </c>
      <c r="H10" s="24">
        <f t="shared" si="3"/>
        <v>3</v>
      </c>
      <c r="I10" s="76">
        <v>1</v>
      </c>
      <c r="J10" s="47">
        <f t="shared" si="4"/>
        <v>3</v>
      </c>
      <c r="K10" s="48">
        <f t="shared" si="5"/>
        <v>2</v>
      </c>
      <c r="L10" s="50">
        <v>1.8333333333333333</v>
      </c>
      <c r="M10" s="48">
        <f t="shared" si="8"/>
        <v>2</v>
      </c>
      <c r="N10" s="50">
        <f t="shared" si="9"/>
        <v>0</v>
      </c>
      <c r="O10" s="54">
        <f t="shared" si="10"/>
        <v>2</v>
      </c>
      <c r="P10" s="38">
        <v>2</v>
      </c>
      <c r="Q10" s="83">
        <v>3</v>
      </c>
      <c r="R10" s="38">
        <f t="shared" si="6"/>
        <v>6</v>
      </c>
      <c r="S10" s="87">
        <f t="shared" si="7"/>
        <v>2</v>
      </c>
    </row>
    <row r="11" spans="1:19" x14ac:dyDescent="0.35">
      <c r="A11" s="8">
        <v>10</v>
      </c>
      <c r="B11" s="58" t="s">
        <v>22</v>
      </c>
      <c r="C11" s="16">
        <v>59.84</v>
      </c>
      <c r="D11" s="17">
        <f t="shared" si="0"/>
        <v>2</v>
      </c>
      <c r="E11" s="16">
        <v>208.37</v>
      </c>
      <c r="F11" s="79">
        <f t="shared" si="1"/>
        <v>2</v>
      </c>
      <c r="G11" s="21">
        <f t="shared" si="2"/>
        <v>2</v>
      </c>
      <c r="H11" s="24">
        <f t="shared" si="3"/>
        <v>2</v>
      </c>
      <c r="I11" s="76">
        <v>1</v>
      </c>
      <c r="J11" s="47">
        <f t="shared" si="4"/>
        <v>2</v>
      </c>
      <c r="K11" s="48">
        <f t="shared" si="5"/>
        <v>1</v>
      </c>
      <c r="L11" s="50">
        <v>2.5</v>
      </c>
      <c r="M11" s="48">
        <f t="shared" si="8"/>
        <v>3</v>
      </c>
      <c r="N11" s="50">
        <f t="shared" si="9"/>
        <v>-2</v>
      </c>
      <c r="O11" s="53">
        <f t="shared" si="10"/>
        <v>1</v>
      </c>
      <c r="P11" s="38">
        <v>2</v>
      </c>
      <c r="Q11" s="83">
        <v>3</v>
      </c>
      <c r="R11" s="38">
        <f t="shared" si="6"/>
        <v>6</v>
      </c>
      <c r="S11" s="87">
        <f t="shared" si="7"/>
        <v>2</v>
      </c>
    </row>
    <row r="12" spans="1:19" x14ac:dyDescent="0.35">
      <c r="A12" s="8">
        <v>11</v>
      </c>
      <c r="B12" s="58" t="s">
        <v>23</v>
      </c>
      <c r="C12" s="16">
        <v>81.45</v>
      </c>
      <c r="D12" s="17">
        <f t="shared" si="0"/>
        <v>3</v>
      </c>
      <c r="E12" s="16">
        <v>270.10000000000002</v>
      </c>
      <c r="F12" s="79">
        <f t="shared" si="1"/>
        <v>3</v>
      </c>
      <c r="G12" s="21">
        <f t="shared" si="2"/>
        <v>3</v>
      </c>
      <c r="H12" s="24">
        <f t="shared" si="3"/>
        <v>3</v>
      </c>
      <c r="I12" s="76">
        <v>1</v>
      </c>
      <c r="J12" s="47">
        <f t="shared" si="4"/>
        <v>3</v>
      </c>
      <c r="K12" s="48">
        <f t="shared" si="5"/>
        <v>2</v>
      </c>
      <c r="L12" s="50">
        <v>1.8333333333333333</v>
      </c>
      <c r="M12" s="48">
        <f t="shared" si="8"/>
        <v>2</v>
      </c>
      <c r="N12" s="50">
        <f t="shared" si="9"/>
        <v>0</v>
      </c>
      <c r="O12" s="54">
        <f t="shared" si="10"/>
        <v>2</v>
      </c>
      <c r="P12" s="38">
        <v>2</v>
      </c>
      <c r="Q12" s="83">
        <v>3</v>
      </c>
      <c r="R12" s="38">
        <f t="shared" si="6"/>
        <v>6</v>
      </c>
      <c r="S12" s="87">
        <f t="shared" si="7"/>
        <v>2</v>
      </c>
    </row>
    <row r="13" spans="1:19" x14ac:dyDescent="0.35">
      <c r="A13" s="8">
        <v>12</v>
      </c>
      <c r="B13" s="58" t="s">
        <v>49</v>
      </c>
      <c r="C13" s="16">
        <v>80.77</v>
      </c>
      <c r="D13" s="17">
        <f t="shared" si="0"/>
        <v>3</v>
      </c>
      <c r="E13" s="16">
        <v>369.58</v>
      </c>
      <c r="F13" s="79">
        <f t="shared" si="1"/>
        <v>3</v>
      </c>
      <c r="G13" s="21">
        <f t="shared" si="2"/>
        <v>3</v>
      </c>
      <c r="H13" s="24">
        <f t="shared" si="3"/>
        <v>3</v>
      </c>
      <c r="I13" s="76">
        <v>1</v>
      </c>
      <c r="J13" s="47">
        <f t="shared" si="4"/>
        <v>3</v>
      </c>
      <c r="K13" s="48">
        <f t="shared" si="5"/>
        <v>2</v>
      </c>
      <c r="L13" s="50">
        <v>1.6666666666666667</v>
      </c>
      <c r="M13" s="48">
        <f t="shared" si="8"/>
        <v>2</v>
      </c>
      <c r="N13" s="50">
        <f t="shared" si="9"/>
        <v>0</v>
      </c>
      <c r="O13" s="54">
        <f t="shared" si="10"/>
        <v>2</v>
      </c>
      <c r="P13" s="38">
        <v>2</v>
      </c>
      <c r="Q13" s="83">
        <v>4</v>
      </c>
      <c r="R13" s="38">
        <f t="shared" si="6"/>
        <v>8</v>
      </c>
      <c r="S13" s="87">
        <f t="shared" si="7"/>
        <v>2</v>
      </c>
    </row>
    <row r="14" spans="1:19" x14ac:dyDescent="0.35">
      <c r="A14" s="8">
        <v>13</v>
      </c>
      <c r="B14" s="58" t="s">
        <v>24</v>
      </c>
      <c r="C14" s="16">
        <v>60.48</v>
      </c>
      <c r="D14" s="17">
        <f t="shared" si="0"/>
        <v>2</v>
      </c>
      <c r="E14" s="16">
        <v>231.16</v>
      </c>
      <c r="F14" s="79">
        <f t="shared" si="1"/>
        <v>3</v>
      </c>
      <c r="G14" s="21">
        <f t="shared" si="2"/>
        <v>2.5</v>
      </c>
      <c r="H14" s="24">
        <f t="shared" si="3"/>
        <v>3</v>
      </c>
      <c r="I14" s="76">
        <v>1</v>
      </c>
      <c r="J14" s="47">
        <f t="shared" si="4"/>
        <v>3</v>
      </c>
      <c r="K14" s="48">
        <f t="shared" si="5"/>
        <v>2</v>
      </c>
      <c r="L14" s="50">
        <v>1.1666666666666667</v>
      </c>
      <c r="M14" s="48">
        <f t="shared" si="8"/>
        <v>1</v>
      </c>
      <c r="N14" s="50">
        <f t="shared" si="9"/>
        <v>1</v>
      </c>
      <c r="O14" s="55">
        <f t="shared" si="10"/>
        <v>3</v>
      </c>
      <c r="P14" s="38">
        <v>2</v>
      </c>
      <c r="Q14" s="83">
        <v>4</v>
      </c>
      <c r="R14" s="38">
        <f t="shared" si="6"/>
        <v>8</v>
      </c>
      <c r="S14" s="87">
        <f t="shared" si="7"/>
        <v>2</v>
      </c>
    </row>
    <row r="15" spans="1:19" x14ac:dyDescent="0.35">
      <c r="A15" s="8">
        <v>14</v>
      </c>
      <c r="B15" s="58" t="s">
        <v>25</v>
      </c>
      <c r="C15" s="16">
        <v>83.29</v>
      </c>
      <c r="D15" s="17">
        <f t="shared" si="0"/>
        <v>3</v>
      </c>
      <c r="E15" s="16">
        <v>425.74</v>
      </c>
      <c r="F15" s="79">
        <f t="shared" si="1"/>
        <v>3</v>
      </c>
      <c r="G15" s="21">
        <f t="shared" si="2"/>
        <v>3</v>
      </c>
      <c r="H15" s="24">
        <f t="shared" si="3"/>
        <v>3</v>
      </c>
      <c r="I15" s="76">
        <v>2</v>
      </c>
      <c r="J15" s="47">
        <f t="shared" si="4"/>
        <v>6</v>
      </c>
      <c r="K15" s="48">
        <f t="shared" si="5"/>
        <v>3</v>
      </c>
      <c r="L15" s="50">
        <v>2.3333333333333335</v>
      </c>
      <c r="M15" s="48">
        <f t="shared" si="8"/>
        <v>2</v>
      </c>
      <c r="N15" s="50">
        <f t="shared" si="9"/>
        <v>1</v>
      </c>
      <c r="O15" s="55">
        <f t="shared" si="10"/>
        <v>3</v>
      </c>
      <c r="P15" s="38">
        <v>2</v>
      </c>
      <c r="Q15" s="83">
        <v>5</v>
      </c>
      <c r="R15" s="38">
        <f t="shared" si="6"/>
        <v>10</v>
      </c>
      <c r="S15" s="87">
        <f t="shared" si="7"/>
        <v>2</v>
      </c>
    </row>
    <row r="16" spans="1:19" x14ac:dyDescent="0.35">
      <c r="A16" s="8">
        <v>15</v>
      </c>
      <c r="B16" s="58" t="s">
        <v>26</v>
      </c>
      <c r="C16" s="16">
        <v>63.7</v>
      </c>
      <c r="D16" s="17">
        <f t="shared" si="0"/>
        <v>2</v>
      </c>
      <c r="E16" s="16">
        <v>227.53</v>
      </c>
      <c r="F16" s="79">
        <f t="shared" si="1"/>
        <v>2</v>
      </c>
      <c r="G16" s="21">
        <f t="shared" si="2"/>
        <v>2</v>
      </c>
      <c r="H16" s="24">
        <f t="shared" si="3"/>
        <v>2</v>
      </c>
      <c r="I16" s="76">
        <v>1</v>
      </c>
      <c r="J16" s="47">
        <f t="shared" si="4"/>
        <v>2</v>
      </c>
      <c r="K16" s="48">
        <f t="shared" si="5"/>
        <v>1</v>
      </c>
      <c r="L16" s="50">
        <v>1.6666666666666667</v>
      </c>
      <c r="M16" s="48">
        <f t="shared" si="8"/>
        <v>2</v>
      </c>
      <c r="N16" s="50">
        <f t="shared" si="9"/>
        <v>-1</v>
      </c>
      <c r="O16" s="54">
        <f t="shared" si="10"/>
        <v>2</v>
      </c>
      <c r="P16" s="38">
        <v>2</v>
      </c>
      <c r="Q16" s="83">
        <v>3</v>
      </c>
      <c r="R16" s="38">
        <f t="shared" si="6"/>
        <v>6</v>
      </c>
      <c r="S16" s="87">
        <f t="shared" si="7"/>
        <v>2</v>
      </c>
    </row>
    <row r="17" spans="1:19" x14ac:dyDescent="0.35">
      <c r="A17" s="8">
        <v>16</v>
      </c>
      <c r="B17" s="58" t="s">
        <v>27</v>
      </c>
      <c r="C17" s="16">
        <v>93.51</v>
      </c>
      <c r="D17" s="17">
        <f t="shared" si="0"/>
        <v>3</v>
      </c>
      <c r="E17" s="16">
        <v>371.22</v>
      </c>
      <c r="F17" s="79">
        <f t="shared" si="1"/>
        <v>3</v>
      </c>
      <c r="G17" s="21">
        <f t="shared" si="2"/>
        <v>3</v>
      </c>
      <c r="H17" s="24">
        <f t="shared" si="3"/>
        <v>3</v>
      </c>
      <c r="I17" s="76">
        <v>1</v>
      </c>
      <c r="J17" s="47">
        <f t="shared" si="4"/>
        <v>3</v>
      </c>
      <c r="K17" s="48">
        <f t="shared" si="5"/>
        <v>2</v>
      </c>
      <c r="L17" s="50">
        <v>1.5</v>
      </c>
      <c r="M17" s="48">
        <f t="shared" si="8"/>
        <v>2</v>
      </c>
      <c r="N17" s="50">
        <f t="shared" si="9"/>
        <v>0</v>
      </c>
      <c r="O17" s="54">
        <f t="shared" si="10"/>
        <v>2</v>
      </c>
      <c r="P17" s="38">
        <v>2</v>
      </c>
      <c r="Q17" s="83">
        <v>3</v>
      </c>
      <c r="R17" s="38">
        <f t="shared" si="6"/>
        <v>6</v>
      </c>
      <c r="S17" s="87">
        <f t="shared" si="7"/>
        <v>2</v>
      </c>
    </row>
    <row r="18" spans="1:19" x14ac:dyDescent="0.35">
      <c r="A18" s="8">
        <v>17</v>
      </c>
      <c r="B18" s="58" t="s">
        <v>28</v>
      </c>
      <c r="C18" s="16">
        <v>96.79</v>
      </c>
      <c r="D18" s="17">
        <f t="shared" si="0"/>
        <v>3</v>
      </c>
      <c r="E18" s="16">
        <v>324.67</v>
      </c>
      <c r="F18" s="79">
        <f t="shared" si="1"/>
        <v>3</v>
      </c>
      <c r="G18" s="21">
        <f t="shared" si="2"/>
        <v>3</v>
      </c>
      <c r="H18" s="24">
        <f t="shared" si="3"/>
        <v>3</v>
      </c>
      <c r="I18" s="76">
        <v>1</v>
      </c>
      <c r="J18" s="47">
        <f t="shared" si="4"/>
        <v>3</v>
      </c>
      <c r="K18" s="48">
        <f t="shared" si="5"/>
        <v>2</v>
      </c>
      <c r="L18" s="50">
        <v>2.1666666666666665</v>
      </c>
      <c r="M18" s="48">
        <f t="shared" si="8"/>
        <v>2</v>
      </c>
      <c r="N18" s="50">
        <f t="shared" si="9"/>
        <v>0</v>
      </c>
      <c r="O18" s="54">
        <f t="shared" si="10"/>
        <v>2</v>
      </c>
      <c r="P18" s="38">
        <v>2</v>
      </c>
      <c r="Q18" s="83">
        <v>3</v>
      </c>
      <c r="R18" s="38">
        <f t="shared" si="6"/>
        <v>6</v>
      </c>
      <c r="S18" s="87">
        <f t="shared" si="7"/>
        <v>2</v>
      </c>
    </row>
    <row r="19" spans="1:19" x14ac:dyDescent="0.35">
      <c r="A19" s="8">
        <v>18</v>
      </c>
      <c r="B19" s="58" t="s">
        <v>29</v>
      </c>
      <c r="C19" s="16">
        <v>86.21</v>
      </c>
      <c r="D19" s="17">
        <f t="shared" si="0"/>
        <v>3</v>
      </c>
      <c r="E19" s="16">
        <v>316.5</v>
      </c>
      <c r="F19" s="79">
        <f t="shared" si="1"/>
        <v>3</v>
      </c>
      <c r="G19" s="21">
        <f t="shared" si="2"/>
        <v>3</v>
      </c>
      <c r="H19" s="24">
        <f t="shared" si="3"/>
        <v>3</v>
      </c>
      <c r="I19" s="76">
        <v>1</v>
      </c>
      <c r="J19" s="47">
        <f t="shared" si="4"/>
        <v>3</v>
      </c>
      <c r="K19" s="48">
        <f t="shared" si="5"/>
        <v>2</v>
      </c>
      <c r="L19" s="50">
        <v>1.5</v>
      </c>
      <c r="M19" s="48">
        <f t="shared" si="8"/>
        <v>2</v>
      </c>
      <c r="N19" s="50">
        <f t="shared" si="9"/>
        <v>0</v>
      </c>
      <c r="O19" s="54">
        <f t="shared" si="10"/>
        <v>2</v>
      </c>
      <c r="P19" s="38">
        <v>2</v>
      </c>
      <c r="Q19" s="83">
        <v>3</v>
      </c>
      <c r="R19" s="38">
        <f t="shared" si="6"/>
        <v>6</v>
      </c>
      <c r="S19" s="87">
        <f t="shared" si="7"/>
        <v>2</v>
      </c>
    </row>
    <row r="20" spans="1:19" x14ac:dyDescent="0.35">
      <c r="A20" s="8">
        <v>19</v>
      </c>
      <c r="B20" s="58" t="s">
        <v>30</v>
      </c>
      <c r="C20" s="16">
        <v>65.459999999999994</v>
      </c>
      <c r="D20" s="17">
        <f t="shared" si="0"/>
        <v>3</v>
      </c>
      <c r="E20" s="16">
        <v>296.73</v>
      </c>
      <c r="F20" s="79">
        <f t="shared" si="1"/>
        <v>3</v>
      </c>
      <c r="G20" s="21">
        <f t="shared" si="2"/>
        <v>3</v>
      </c>
      <c r="H20" s="24">
        <f t="shared" si="3"/>
        <v>3</v>
      </c>
      <c r="I20" s="76">
        <v>1</v>
      </c>
      <c r="J20" s="47">
        <f t="shared" si="4"/>
        <v>3</v>
      </c>
      <c r="K20" s="48">
        <f t="shared" si="5"/>
        <v>2</v>
      </c>
      <c r="L20" s="50">
        <v>1.5</v>
      </c>
      <c r="M20" s="48">
        <f t="shared" si="8"/>
        <v>2</v>
      </c>
      <c r="N20" s="50">
        <f t="shared" si="9"/>
        <v>0</v>
      </c>
      <c r="O20" s="54">
        <f t="shared" si="10"/>
        <v>2</v>
      </c>
      <c r="P20" s="38">
        <v>2</v>
      </c>
      <c r="Q20" s="83">
        <v>3</v>
      </c>
      <c r="R20" s="38">
        <f t="shared" si="6"/>
        <v>6</v>
      </c>
      <c r="S20" s="87">
        <f t="shared" si="7"/>
        <v>2</v>
      </c>
    </row>
    <row r="21" spans="1:19" x14ac:dyDescent="0.35">
      <c r="A21" s="8">
        <v>20</v>
      </c>
      <c r="B21" s="58" t="s">
        <v>31</v>
      </c>
      <c r="C21" s="16">
        <v>40.69</v>
      </c>
      <c r="D21" s="17">
        <f t="shared" si="0"/>
        <v>1</v>
      </c>
      <c r="E21" s="16">
        <v>196.16</v>
      </c>
      <c r="F21" s="79">
        <f t="shared" si="1"/>
        <v>2</v>
      </c>
      <c r="G21" s="21">
        <f t="shared" si="2"/>
        <v>1.5</v>
      </c>
      <c r="H21" s="24">
        <f t="shared" si="3"/>
        <v>2</v>
      </c>
      <c r="I21" s="76">
        <v>2</v>
      </c>
      <c r="J21" s="47">
        <f t="shared" si="4"/>
        <v>4</v>
      </c>
      <c r="K21" s="48">
        <f t="shared" si="5"/>
        <v>2</v>
      </c>
      <c r="L21" s="50">
        <v>1.3333333333333333</v>
      </c>
      <c r="M21" s="48">
        <f t="shared" si="8"/>
        <v>1</v>
      </c>
      <c r="N21" s="50">
        <f t="shared" si="9"/>
        <v>1</v>
      </c>
      <c r="O21" s="55">
        <f t="shared" si="10"/>
        <v>3</v>
      </c>
      <c r="P21" s="38">
        <v>2</v>
      </c>
      <c r="Q21" s="83">
        <v>5</v>
      </c>
      <c r="R21" s="38">
        <f t="shared" si="6"/>
        <v>10</v>
      </c>
      <c r="S21" s="87">
        <f t="shared" si="7"/>
        <v>2</v>
      </c>
    </row>
    <row r="22" spans="1:19" x14ac:dyDescent="0.35">
      <c r="A22" s="8">
        <v>21</v>
      </c>
      <c r="B22" s="58" t="s">
        <v>32</v>
      </c>
      <c r="C22" s="16">
        <v>63.55</v>
      </c>
      <c r="D22" s="17">
        <f t="shared" si="0"/>
        <v>2</v>
      </c>
      <c r="E22" s="16">
        <v>291.43</v>
      </c>
      <c r="F22" s="79">
        <f t="shared" si="1"/>
        <v>3</v>
      </c>
      <c r="G22" s="21">
        <f t="shared" si="2"/>
        <v>2.5</v>
      </c>
      <c r="H22" s="24">
        <f t="shared" si="3"/>
        <v>3</v>
      </c>
      <c r="I22" s="76">
        <v>1</v>
      </c>
      <c r="J22" s="47">
        <f t="shared" si="4"/>
        <v>3</v>
      </c>
      <c r="K22" s="48">
        <f t="shared" si="5"/>
        <v>2</v>
      </c>
      <c r="L22" s="50">
        <v>1.8333333333333333</v>
      </c>
      <c r="M22" s="48">
        <f t="shared" si="8"/>
        <v>2</v>
      </c>
      <c r="N22" s="50">
        <f t="shared" si="9"/>
        <v>0</v>
      </c>
      <c r="O22" s="54">
        <f t="shared" si="10"/>
        <v>2</v>
      </c>
      <c r="P22" s="38">
        <v>2</v>
      </c>
      <c r="Q22" s="83">
        <v>4</v>
      </c>
      <c r="R22" s="38">
        <f t="shared" si="6"/>
        <v>8</v>
      </c>
      <c r="S22" s="87">
        <f t="shared" si="7"/>
        <v>2</v>
      </c>
    </row>
    <row r="23" spans="1:19" x14ac:dyDescent="0.35">
      <c r="A23" s="8">
        <v>22</v>
      </c>
      <c r="B23" s="58" t="s">
        <v>33</v>
      </c>
      <c r="C23" s="16">
        <v>574.30999999999995</v>
      </c>
      <c r="D23" s="17">
        <f t="shared" si="0"/>
        <v>4</v>
      </c>
      <c r="E23" s="16">
        <v>1401.56</v>
      </c>
      <c r="F23" s="79">
        <f t="shared" si="1"/>
        <v>4</v>
      </c>
      <c r="G23" s="21">
        <f t="shared" si="2"/>
        <v>4</v>
      </c>
      <c r="H23" s="24">
        <f t="shared" si="3"/>
        <v>4</v>
      </c>
      <c r="I23" s="76">
        <v>1</v>
      </c>
      <c r="J23" s="47">
        <f t="shared" si="4"/>
        <v>4</v>
      </c>
      <c r="K23" s="48">
        <f t="shared" si="5"/>
        <v>2</v>
      </c>
      <c r="L23" s="50">
        <v>2.1666666666666665</v>
      </c>
      <c r="M23" s="48">
        <f t="shared" si="8"/>
        <v>2</v>
      </c>
      <c r="N23" s="50">
        <f t="shared" si="9"/>
        <v>0</v>
      </c>
      <c r="O23" s="54">
        <f t="shared" si="10"/>
        <v>2</v>
      </c>
      <c r="P23" s="38">
        <v>2</v>
      </c>
      <c r="Q23" s="83">
        <v>4</v>
      </c>
      <c r="R23" s="38">
        <f t="shared" si="6"/>
        <v>8</v>
      </c>
      <c r="S23" s="87">
        <f t="shared" si="7"/>
        <v>2</v>
      </c>
    </row>
    <row r="24" spans="1:19" x14ac:dyDescent="0.35">
      <c r="A24" s="8">
        <v>23</v>
      </c>
      <c r="B24" s="58" t="s">
        <v>34</v>
      </c>
      <c r="C24" s="16">
        <v>97.08</v>
      </c>
      <c r="D24" s="17">
        <f t="shared" si="0"/>
        <v>3</v>
      </c>
      <c r="E24" s="16">
        <v>466.03</v>
      </c>
      <c r="F24" s="79">
        <f t="shared" si="1"/>
        <v>3</v>
      </c>
      <c r="G24" s="21">
        <f t="shared" si="2"/>
        <v>3</v>
      </c>
      <c r="H24" s="24">
        <f t="shared" si="3"/>
        <v>3</v>
      </c>
      <c r="I24" s="76">
        <v>1</v>
      </c>
      <c r="J24" s="47">
        <f t="shared" si="4"/>
        <v>3</v>
      </c>
      <c r="K24" s="48">
        <f t="shared" si="5"/>
        <v>2</v>
      </c>
      <c r="L24" s="50">
        <v>1.8333333333333333</v>
      </c>
      <c r="M24" s="48">
        <f t="shared" si="8"/>
        <v>2</v>
      </c>
      <c r="N24" s="50">
        <f t="shared" si="9"/>
        <v>0</v>
      </c>
      <c r="O24" s="54">
        <f t="shared" si="10"/>
        <v>2</v>
      </c>
      <c r="P24" s="38">
        <v>2</v>
      </c>
      <c r="Q24" s="83">
        <v>3</v>
      </c>
      <c r="R24" s="38">
        <f t="shared" si="6"/>
        <v>6</v>
      </c>
      <c r="S24" s="87">
        <f t="shared" si="7"/>
        <v>2</v>
      </c>
    </row>
    <row r="25" spans="1:19" x14ac:dyDescent="0.35">
      <c r="A25" s="8">
        <v>24</v>
      </c>
      <c r="B25" s="58" t="s">
        <v>35</v>
      </c>
      <c r="C25" s="16">
        <v>50.01</v>
      </c>
      <c r="D25" s="17">
        <f t="shared" si="0"/>
        <v>2</v>
      </c>
      <c r="E25" s="16">
        <v>181.56</v>
      </c>
      <c r="F25" s="79">
        <f t="shared" si="1"/>
        <v>2</v>
      </c>
      <c r="G25" s="21">
        <f t="shared" si="2"/>
        <v>2</v>
      </c>
      <c r="H25" s="24">
        <f t="shared" si="3"/>
        <v>2</v>
      </c>
      <c r="I25" s="76">
        <v>2</v>
      </c>
      <c r="J25" s="47">
        <f t="shared" si="4"/>
        <v>4</v>
      </c>
      <c r="K25" s="48">
        <f t="shared" si="5"/>
        <v>2</v>
      </c>
      <c r="L25" s="50">
        <v>2</v>
      </c>
      <c r="M25" s="48">
        <f t="shared" si="8"/>
        <v>2</v>
      </c>
      <c r="N25" s="50">
        <f t="shared" si="9"/>
        <v>0</v>
      </c>
      <c r="O25" s="54">
        <f t="shared" si="10"/>
        <v>2</v>
      </c>
      <c r="P25" s="38">
        <v>2</v>
      </c>
      <c r="Q25" s="83">
        <v>5</v>
      </c>
      <c r="R25" s="38">
        <f t="shared" si="6"/>
        <v>10</v>
      </c>
      <c r="S25" s="87">
        <f t="shared" si="7"/>
        <v>2</v>
      </c>
    </row>
    <row r="26" spans="1:19" x14ac:dyDescent="0.35">
      <c r="A26" s="8">
        <v>25</v>
      </c>
      <c r="B26" s="58" t="s">
        <v>36</v>
      </c>
      <c r="C26" s="16">
        <v>78.790000000000006</v>
      </c>
      <c r="D26" s="17">
        <f t="shared" si="0"/>
        <v>3</v>
      </c>
      <c r="E26" s="16">
        <v>228.33</v>
      </c>
      <c r="F26" s="79">
        <f t="shared" si="1"/>
        <v>2</v>
      </c>
      <c r="G26" s="21">
        <f t="shared" si="2"/>
        <v>2.5</v>
      </c>
      <c r="H26" s="24">
        <f t="shared" si="3"/>
        <v>3</v>
      </c>
      <c r="I26" s="76">
        <v>1</v>
      </c>
      <c r="J26" s="47">
        <f t="shared" si="4"/>
        <v>3</v>
      </c>
      <c r="K26" s="48">
        <f t="shared" si="5"/>
        <v>2</v>
      </c>
      <c r="L26" s="50">
        <v>2</v>
      </c>
      <c r="M26" s="48">
        <f t="shared" si="8"/>
        <v>2</v>
      </c>
      <c r="N26" s="50">
        <f t="shared" si="9"/>
        <v>0</v>
      </c>
      <c r="O26" s="54">
        <f t="shared" si="10"/>
        <v>2</v>
      </c>
      <c r="P26" s="38">
        <v>2</v>
      </c>
      <c r="Q26" s="83">
        <v>4</v>
      </c>
      <c r="R26" s="38">
        <f t="shared" si="6"/>
        <v>8</v>
      </c>
      <c r="S26" s="87">
        <f t="shared" si="7"/>
        <v>2</v>
      </c>
    </row>
    <row r="27" spans="1:19" ht="15" thickBot="1" x14ac:dyDescent="0.4">
      <c r="A27" s="11">
        <v>26</v>
      </c>
      <c r="B27" s="60" t="s">
        <v>37</v>
      </c>
      <c r="C27" s="18">
        <v>43.71</v>
      </c>
      <c r="D27" s="19">
        <f t="shared" si="0"/>
        <v>1</v>
      </c>
      <c r="E27" s="18">
        <v>218.49</v>
      </c>
      <c r="F27" s="78">
        <f t="shared" si="1"/>
        <v>2</v>
      </c>
      <c r="G27" s="21">
        <f t="shared" si="2"/>
        <v>1.5</v>
      </c>
      <c r="H27" s="25">
        <f t="shared" si="3"/>
        <v>2</v>
      </c>
      <c r="I27" s="76">
        <v>2</v>
      </c>
      <c r="J27" s="47">
        <f t="shared" si="4"/>
        <v>4</v>
      </c>
      <c r="K27" s="49">
        <f t="shared" si="5"/>
        <v>2</v>
      </c>
      <c r="L27" s="50">
        <v>1.5</v>
      </c>
      <c r="M27" s="49">
        <f t="shared" si="8"/>
        <v>2</v>
      </c>
      <c r="N27" s="50">
        <f t="shared" si="9"/>
        <v>0</v>
      </c>
      <c r="O27" s="57">
        <f t="shared" si="10"/>
        <v>2</v>
      </c>
      <c r="P27" s="38">
        <v>2</v>
      </c>
      <c r="Q27" s="83">
        <v>5</v>
      </c>
      <c r="R27" s="38">
        <f t="shared" si="6"/>
        <v>10</v>
      </c>
      <c r="S27" s="87">
        <f t="shared" si="7"/>
        <v>2</v>
      </c>
    </row>
  </sheetData>
  <sortState xmlns:xlrd2="http://schemas.microsoft.com/office/spreadsheetml/2017/richdata2" ref="A2:S27">
    <sortCondition ref="A2:A27"/>
  </sortState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1E5FB60A47449B728A9D59202553E" ma:contentTypeVersion="13" ma:contentTypeDescription="Create a new document." ma:contentTypeScope="" ma:versionID="605357ec7d0c42c67f8fdd9c41bffa46">
  <xsd:schema xmlns:xsd="http://www.w3.org/2001/XMLSchema" xmlns:xs="http://www.w3.org/2001/XMLSchema" xmlns:p="http://schemas.microsoft.com/office/2006/metadata/properties" xmlns:ns2="221a2c11-8ef1-4d41-a3ac-fc306372ca64" xmlns:ns3="5cecbd3a-56ed-480e-b254-4fe3d8d2e0d0" targetNamespace="http://schemas.microsoft.com/office/2006/metadata/properties" ma:root="true" ma:fieldsID="23c689e7d2afc830638bf90d061b60bc" ns2:_="" ns3:_="">
    <xsd:import namespace="221a2c11-8ef1-4d41-a3ac-fc306372ca64"/>
    <xsd:import namespace="5cecbd3a-56ed-480e-b254-4fe3d8d2e0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a2c11-8ef1-4d41-a3ac-fc306372c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3060d91-620c-45e0-85bf-77e6cacf1a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cbd3a-56ed-480e-b254-4fe3d8d2e0d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829a585-0358-4596-9d26-6ec376afd7be}" ma:internalName="TaxCatchAll" ma:showField="CatchAllData" ma:web="5cecbd3a-56ed-480e-b254-4fe3d8d2e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cbd3a-56ed-480e-b254-4fe3d8d2e0d0" xsi:nil="true"/>
    <lcf76f155ced4ddcb4097134ff3c332f xmlns="221a2c11-8ef1-4d41-a3ac-fc306372ca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C099C1-04F3-4554-B295-016C7E6AB3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00D24F-7E3D-404C-8259-59F29F08A134}"/>
</file>

<file path=customXml/itemProps3.xml><?xml version="1.0" encoding="utf-8"?>
<ds:datastoreItem xmlns:ds="http://schemas.openxmlformats.org/officeDocument/2006/customXml" ds:itemID="{582D84F6-0DB8-4CE3-8F33-4DF0A6B47130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221a2c11-8ef1-4d41-a3ac-fc306372ca64"/>
    <ds:schemaRef ds:uri="http://purl.org/dc/elements/1.1/"/>
    <ds:schemaRef ds:uri="http://www.w3.org/XML/1998/namespace"/>
    <ds:schemaRef ds:uri="http://schemas.microsoft.com/office/infopath/2007/PartnerControls"/>
    <ds:schemaRef ds:uri="5cecbd3a-56ed-480e-b254-4fe3d8d2e0d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BURZE I SILNE WIATRY</vt:lpstr>
      <vt:lpstr>FALE UPAŁÓW</vt:lpstr>
      <vt:lpstr>DESZCZE NAWALNE</vt:lpstr>
      <vt:lpstr>PODTOPIENIA</vt:lpstr>
      <vt:lpstr>POWODZIE</vt:lpstr>
      <vt:lpstr>OSUWISKA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Katarzyna Chrobak</cp:lastModifiedBy>
  <cp:revision/>
  <dcterms:created xsi:type="dcterms:W3CDTF">2022-06-17T11:50:53Z</dcterms:created>
  <dcterms:modified xsi:type="dcterms:W3CDTF">2023-02-02T15:40:25Z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0x010100F581E5FB60A47449B728A9D59202553E</vt:lpwstr>
  </property>
  <property fmtid="{D5CDD505-2E9C-101B-9397-08002B2CF9AE}" pid="3" name="MediaServiceImageTags">
    <vt:lpwstr/>
  </property>
</Properties>
</file>