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309" documentId="13_ncr:1_{71E5C7F9-7729-4FC1-ABE6-E3B4720D3D2D}" xr6:coauthVersionLast="47" xr6:coauthVersionMax="47" xr10:uidLastSave="{BBBB76E7-B988-4198-B634-22630029AC98}"/>
  <bookViews>
    <workbookView xWindow="23880" yWindow="-120" windowWidth="29040" windowHeight="15840" xr2:uid="{3F06503C-05D9-41BB-AF9E-11465CEAC2E5}"/>
  </bookViews>
  <sheets>
    <sheet name="BURZE I SILNE WIATRY" sheetId="4" r:id="rId1"/>
    <sheet name="FALE UPAŁÓW" sheetId="1" r:id="rId2"/>
    <sheet name="DESZCZE NAWALNE" sheetId="5" r:id="rId3"/>
    <sheet name="PODTOPIENIA" sheetId="3" r:id="rId4"/>
    <sheet name="POWODZIE" sheetId="2" r:id="rId5"/>
    <sheet name="OSUWISKA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" i="5" l="1"/>
  <c r="U13" i="5"/>
  <c r="U17" i="5"/>
  <c r="U21" i="5"/>
  <c r="U25" i="5"/>
  <c r="U29" i="5"/>
  <c r="U33" i="5"/>
  <c r="T9" i="5"/>
  <c r="T10" i="5"/>
  <c r="U10" i="5" s="1"/>
  <c r="T11" i="5"/>
  <c r="U11" i="5" s="1"/>
  <c r="T12" i="5"/>
  <c r="U12" i="5" s="1"/>
  <c r="T13" i="5"/>
  <c r="T14" i="5"/>
  <c r="U14" i="5" s="1"/>
  <c r="T15" i="5"/>
  <c r="U15" i="5" s="1"/>
  <c r="T16" i="5"/>
  <c r="U16" i="5" s="1"/>
  <c r="T17" i="5"/>
  <c r="T18" i="5"/>
  <c r="U18" i="5" s="1"/>
  <c r="T19" i="5"/>
  <c r="U19" i="5" s="1"/>
  <c r="T20" i="5"/>
  <c r="U20" i="5" s="1"/>
  <c r="T21" i="5"/>
  <c r="T22" i="5"/>
  <c r="U22" i="5" s="1"/>
  <c r="T23" i="5"/>
  <c r="U23" i="5" s="1"/>
  <c r="T24" i="5"/>
  <c r="U24" i="5" s="1"/>
  <c r="T25" i="5"/>
  <c r="T26" i="5"/>
  <c r="U26" i="5" s="1"/>
  <c r="T27" i="5"/>
  <c r="U27" i="5" s="1"/>
  <c r="T28" i="5"/>
  <c r="U28" i="5" s="1"/>
  <c r="T29" i="5"/>
  <c r="T30" i="5"/>
  <c r="U30" i="5" s="1"/>
  <c r="T31" i="5"/>
  <c r="U31" i="5" s="1"/>
  <c r="T32" i="5"/>
  <c r="U32" i="5" s="1"/>
  <c r="T33" i="5"/>
  <c r="U10" i="1"/>
  <c r="U14" i="1"/>
  <c r="U18" i="1"/>
  <c r="U22" i="1"/>
  <c r="U26" i="1"/>
  <c r="U30" i="1"/>
  <c r="T9" i="1"/>
  <c r="U9" i="1" s="1"/>
  <c r="T10" i="1"/>
  <c r="T11" i="1"/>
  <c r="U11" i="1" s="1"/>
  <c r="T12" i="1"/>
  <c r="U12" i="1" s="1"/>
  <c r="T13" i="1"/>
  <c r="U13" i="1" s="1"/>
  <c r="T14" i="1"/>
  <c r="T15" i="1"/>
  <c r="U15" i="1" s="1"/>
  <c r="T16" i="1"/>
  <c r="U16" i="1" s="1"/>
  <c r="T17" i="1"/>
  <c r="U17" i="1" s="1"/>
  <c r="T18" i="1"/>
  <c r="T19" i="1"/>
  <c r="U19" i="1" s="1"/>
  <c r="T20" i="1"/>
  <c r="U20" i="1" s="1"/>
  <c r="T21" i="1"/>
  <c r="U21" i="1" s="1"/>
  <c r="T22" i="1"/>
  <c r="T23" i="1"/>
  <c r="U23" i="1" s="1"/>
  <c r="T24" i="1"/>
  <c r="U24" i="1" s="1"/>
  <c r="T25" i="1"/>
  <c r="U25" i="1" s="1"/>
  <c r="T26" i="1"/>
  <c r="T27" i="1"/>
  <c r="U27" i="1" s="1"/>
  <c r="T28" i="1"/>
  <c r="U28" i="1" s="1"/>
  <c r="T29" i="1"/>
  <c r="U29" i="1" s="1"/>
  <c r="T30" i="1"/>
  <c r="T31" i="1"/>
  <c r="U31" i="1" s="1"/>
  <c r="T32" i="1"/>
  <c r="U32" i="1" s="1"/>
  <c r="T33" i="1"/>
  <c r="U33" i="1" s="1"/>
  <c r="U9" i="4"/>
  <c r="U13" i="4"/>
  <c r="U17" i="4"/>
  <c r="U21" i="4"/>
  <c r="U25" i="4"/>
  <c r="U29" i="4"/>
  <c r="U33" i="4"/>
  <c r="T9" i="4"/>
  <c r="T10" i="4"/>
  <c r="U10" i="4" s="1"/>
  <c r="T11" i="4"/>
  <c r="U11" i="4" s="1"/>
  <c r="T12" i="4"/>
  <c r="U12" i="4" s="1"/>
  <c r="T13" i="4"/>
  <c r="T14" i="4"/>
  <c r="U14" i="4" s="1"/>
  <c r="T15" i="4"/>
  <c r="U15" i="4" s="1"/>
  <c r="T16" i="4"/>
  <c r="U16" i="4" s="1"/>
  <c r="T17" i="4"/>
  <c r="T18" i="4"/>
  <c r="U18" i="4" s="1"/>
  <c r="T19" i="4"/>
  <c r="U19" i="4" s="1"/>
  <c r="T20" i="4"/>
  <c r="U20" i="4" s="1"/>
  <c r="T21" i="4"/>
  <c r="T22" i="4"/>
  <c r="U22" i="4" s="1"/>
  <c r="T23" i="4"/>
  <c r="U23" i="4" s="1"/>
  <c r="T24" i="4"/>
  <c r="U24" i="4" s="1"/>
  <c r="T25" i="4"/>
  <c r="T26" i="4"/>
  <c r="U26" i="4" s="1"/>
  <c r="T27" i="4"/>
  <c r="U27" i="4" s="1"/>
  <c r="T28" i="4"/>
  <c r="U28" i="4" s="1"/>
  <c r="T29" i="4"/>
  <c r="T30" i="4"/>
  <c r="U30" i="4" s="1"/>
  <c r="T31" i="4"/>
  <c r="U31" i="4" s="1"/>
  <c r="T32" i="4"/>
  <c r="U32" i="4" s="1"/>
  <c r="T33" i="4"/>
  <c r="R9" i="3"/>
  <c r="S9" i="3" s="1"/>
  <c r="R10" i="3"/>
  <c r="S10" i="3" s="1"/>
  <c r="R11" i="3"/>
  <c r="S11" i="3" s="1"/>
  <c r="R12" i="3"/>
  <c r="S12" i="3" s="1"/>
  <c r="R13" i="3"/>
  <c r="S13" i="3" s="1"/>
  <c r="R14" i="3"/>
  <c r="S14" i="3" s="1"/>
  <c r="R15" i="3"/>
  <c r="S15" i="3" s="1"/>
  <c r="R16" i="3"/>
  <c r="S16" i="3" s="1"/>
  <c r="R17" i="3"/>
  <c r="S17" i="3" s="1"/>
  <c r="R18" i="3"/>
  <c r="S18" i="3" s="1"/>
  <c r="R19" i="3"/>
  <c r="S19" i="3" s="1"/>
  <c r="R20" i="3"/>
  <c r="S20" i="3" s="1"/>
  <c r="R21" i="3"/>
  <c r="S21" i="3" s="1"/>
  <c r="R22" i="3"/>
  <c r="S22" i="3" s="1"/>
  <c r="R23" i="3"/>
  <c r="S23" i="3" s="1"/>
  <c r="R24" i="3"/>
  <c r="S24" i="3" s="1"/>
  <c r="R25" i="3"/>
  <c r="S25" i="3" s="1"/>
  <c r="R26" i="3"/>
  <c r="S26" i="3" s="1"/>
  <c r="R27" i="3"/>
  <c r="S27" i="3" s="1"/>
  <c r="R28" i="3"/>
  <c r="S28" i="3" s="1"/>
  <c r="R29" i="3"/>
  <c r="S29" i="3" s="1"/>
  <c r="R30" i="3"/>
  <c r="S30" i="3" s="1"/>
  <c r="R31" i="3"/>
  <c r="S31" i="3" s="1"/>
  <c r="R32" i="3"/>
  <c r="S32" i="3" s="1"/>
  <c r="R33" i="3"/>
  <c r="S33" i="3" s="1"/>
  <c r="X9" i="2"/>
  <c r="Y9" i="2" s="1"/>
  <c r="X10" i="2"/>
  <c r="Y10" i="2"/>
  <c r="X11" i="2"/>
  <c r="Y11" i="2" s="1"/>
  <c r="X12" i="2"/>
  <c r="Y12" i="2"/>
  <c r="X13" i="2"/>
  <c r="Y13" i="2" s="1"/>
  <c r="X14" i="2"/>
  <c r="Y14" i="2"/>
  <c r="X15" i="2"/>
  <c r="Y15" i="2" s="1"/>
  <c r="X16" i="2"/>
  <c r="Y16" i="2"/>
  <c r="X17" i="2"/>
  <c r="Y17" i="2" s="1"/>
  <c r="X18" i="2"/>
  <c r="Y18" i="2"/>
  <c r="X19" i="2"/>
  <c r="Y19" i="2" s="1"/>
  <c r="X20" i="2"/>
  <c r="Y20" i="2"/>
  <c r="X21" i="2"/>
  <c r="Y21" i="2" s="1"/>
  <c r="X22" i="2"/>
  <c r="Y22" i="2" s="1"/>
  <c r="X23" i="2"/>
  <c r="Y23" i="2"/>
  <c r="X24" i="2"/>
  <c r="Y24" i="2"/>
  <c r="X25" i="2"/>
  <c r="Y25" i="2"/>
  <c r="X26" i="2"/>
  <c r="Y26" i="2"/>
  <c r="X27" i="2"/>
  <c r="Y27" i="2"/>
  <c r="X28" i="2"/>
  <c r="Y28" i="2"/>
  <c r="X29" i="2"/>
  <c r="Y29" i="2"/>
  <c r="X30" i="2"/>
  <c r="Y30" i="2"/>
  <c r="X31" i="2"/>
  <c r="Y31" i="2"/>
  <c r="X32" i="2"/>
  <c r="Y32" i="2"/>
  <c r="X33" i="2"/>
  <c r="Y33" i="2"/>
  <c r="R9" i="6"/>
  <c r="S9" i="6"/>
  <c r="R10" i="6"/>
  <c r="S10" i="6" s="1"/>
  <c r="R11" i="6"/>
  <c r="S11" i="6"/>
  <c r="R12" i="6"/>
  <c r="S12" i="6" s="1"/>
  <c r="R13" i="6"/>
  <c r="S13" i="6" s="1"/>
  <c r="R14" i="6"/>
  <c r="S14" i="6" s="1"/>
  <c r="R15" i="6"/>
  <c r="S15" i="6" s="1"/>
  <c r="R16" i="6"/>
  <c r="S16" i="6" s="1"/>
  <c r="R17" i="6"/>
  <c r="S17" i="6"/>
  <c r="R18" i="6"/>
  <c r="S18" i="6" s="1"/>
  <c r="R19" i="6"/>
  <c r="S19" i="6"/>
  <c r="R20" i="6"/>
  <c r="S20" i="6" s="1"/>
  <c r="R21" i="6"/>
  <c r="S21" i="6" s="1"/>
  <c r="R22" i="6"/>
  <c r="S22" i="6" s="1"/>
  <c r="R23" i="6"/>
  <c r="S23" i="6" s="1"/>
  <c r="R24" i="6"/>
  <c r="S24" i="6" s="1"/>
  <c r="R25" i="6"/>
  <c r="S25" i="6"/>
  <c r="R26" i="6"/>
  <c r="S26" i="6" s="1"/>
  <c r="R27" i="6"/>
  <c r="S27" i="6"/>
  <c r="R28" i="6"/>
  <c r="S28" i="6" s="1"/>
  <c r="R29" i="6"/>
  <c r="S29" i="6" s="1"/>
  <c r="R30" i="6"/>
  <c r="S30" i="6" s="1"/>
  <c r="R31" i="6"/>
  <c r="S31" i="6" s="1"/>
  <c r="R32" i="6"/>
  <c r="S32" i="6" s="1"/>
  <c r="R33" i="6"/>
  <c r="S33" i="6"/>
  <c r="R8" i="6"/>
  <c r="S8" i="6" s="1"/>
  <c r="X8" i="2"/>
  <c r="Y8" i="2" s="1"/>
  <c r="R8" i="3"/>
  <c r="S8" i="3" s="1"/>
  <c r="T8" i="5"/>
  <c r="U8" i="5" s="1"/>
  <c r="T8" i="1"/>
  <c r="U8" i="1" s="1"/>
  <c r="T8" i="4"/>
  <c r="U8" i="4" s="1"/>
  <c r="M33" i="6"/>
  <c r="F33" i="6"/>
  <c r="D33" i="6"/>
  <c r="M32" i="6"/>
  <c r="F32" i="6"/>
  <c r="D32" i="6"/>
  <c r="G32" i="6" s="1"/>
  <c r="M31" i="6"/>
  <c r="F31" i="6"/>
  <c r="D31" i="6"/>
  <c r="G31" i="6" s="1"/>
  <c r="M30" i="6"/>
  <c r="F30" i="6"/>
  <c r="D30" i="6"/>
  <c r="M29" i="6"/>
  <c r="F29" i="6"/>
  <c r="D29" i="6"/>
  <c r="M28" i="6"/>
  <c r="F28" i="6"/>
  <c r="D28" i="6"/>
  <c r="G28" i="6" s="1"/>
  <c r="M27" i="6"/>
  <c r="F27" i="6"/>
  <c r="D27" i="6"/>
  <c r="G27" i="6" s="1"/>
  <c r="M26" i="6"/>
  <c r="F26" i="6"/>
  <c r="D26" i="6"/>
  <c r="M25" i="6"/>
  <c r="F25" i="6"/>
  <c r="D25" i="6"/>
  <c r="M24" i="6"/>
  <c r="F24" i="6"/>
  <c r="D24" i="6"/>
  <c r="G24" i="6" s="1"/>
  <c r="M23" i="6"/>
  <c r="F23" i="6"/>
  <c r="D23" i="6"/>
  <c r="G23" i="6" s="1"/>
  <c r="M22" i="6"/>
  <c r="F22" i="6"/>
  <c r="D22" i="6"/>
  <c r="M21" i="6"/>
  <c r="F21" i="6"/>
  <c r="D21" i="6"/>
  <c r="M20" i="6"/>
  <c r="F20" i="6"/>
  <c r="D20" i="6"/>
  <c r="G20" i="6" s="1"/>
  <c r="M19" i="6"/>
  <c r="F19" i="6"/>
  <c r="D19" i="6"/>
  <c r="G19" i="6" s="1"/>
  <c r="M18" i="6"/>
  <c r="F18" i="6"/>
  <c r="D18" i="6"/>
  <c r="M17" i="6"/>
  <c r="F17" i="6"/>
  <c r="D17" i="6"/>
  <c r="M16" i="6"/>
  <c r="F16" i="6"/>
  <c r="D16" i="6"/>
  <c r="G16" i="6" s="1"/>
  <c r="M15" i="6"/>
  <c r="F15" i="6"/>
  <c r="D15" i="6"/>
  <c r="G15" i="6" s="1"/>
  <c r="M14" i="6"/>
  <c r="F14" i="6"/>
  <c r="D14" i="6"/>
  <c r="M13" i="6"/>
  <c r="F13" i="6"/>
  <c r="D13" i="6"/>
  <c r="F12" i="6"/>
  <c r="D12" i="6"/>
  <c r="G12" i="6" s="1"/>
  <c r="M11" i="6"/>
  <c r="F11" i="6"/>
  <c r="D11" i="6"/>
  <c r="M10" i="6"/>
  <c r="F10" i="6"/>
  <c r="D10" i="6"/>
  <c r="M9" i="6"/>
  <c r="F9" i="6"/>
  <c r="D9" i="6"/>
  <c r="G9" i="6" s="1"/>
  <c r="M8" i="6"/>
  <c r="F8" i="6"/>
  <c r="D8" i="6"/>
  <c r="G8" i="6" s="1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1" i="4"/>
  <c r="O10" i="4"/>
  <c r="O9" i="4"/>
  <c r="O8" i="4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1" i="1"/>
  <c r="O10" i="1"/>
  <c r="O9" i="1"/>
  <c r="O8" i="1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1" i="5"/>
  <c r="O10" i="5"/>
  <c r="O9" i="5"/>
  <c r="O8" i="5"/>
  <c r="M33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4" i="3"/>
  <c r="M13" i="3"/>
  <c r="M11" i="3"/>
  <c r="M10" i="3"/>
  <c r="M8" i="3"/>
  <c r="S11" i="2"/>
  <c r="S9" i="2"/>
  <c r="S17" i="2"/>
  <c r="S16" i="2"/>
  <c r="S28" i="2"/>
  <c r="S15" i="2"/>
  <c r="S14" i="2"/>
  <c r="S21" i="2"/>
  <c r="S32" i="2"/>
  <c r="S20" i="2"/>
  <c r="S13" i="2"/>
  <c r="S27" i="2"/>
  <c r="S26" i="2"/>
  <c r="S25" i="2"/>
  <c r="S33" i="2"/>
  <c r="S19" i="2"/>
  <c r="S18" i="2"/>
  <c r="S23" i="2"/>
  <c r="S31" i="2"/>
  <c r="S10" i="2"/>
  <c r="S24" i="2"/>
  <c r="S8" i="2"/>
  <c r="S30" i="2"/>
  <c r="S29" i="2"/>
  <c r="F22" i="2"/>
  <c r="F32" i="2"/>
  <c r="F10" i="2"/>
  <c r="F11" i="2"/>
  <c r="F15" i="2"/>
  <c r="F20" i="2"/>
  <c r="F27" i="2"/>
  <c r="F17" i="2"/>
  <c r="F19" i="2"/>
  <c r="F12" i="2"/>
  <c r="F14" i="2"/>
  <c r="F21" i="2"/>
  <c r="F31" i="2"/>
  <c r="F8" i="2"/>
  <c r="F16" i="2"/>
  <c r="F26" i="2"/>
  <c r="F28" i="2"/>
  <c r="F13" i="2"/>
  <c r="F25" i="2"/>
  <c r="F33" i="2"/>
  <c r="F18" i="2"/>
  <c r="F23" i="2"/>
  <c r="F29" i="2"/>
  <c r="F30" i="2"/>
  <c r="F24" i="2"/>
  <c r="F9" i="2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8" i="5"/>
  <c r="F20" i="1"/>
  <c r="F27" i="1"/>
  <c r="F32" i="1"/>
  <c r="F10" i="1"/>
  <c r="F15" i="1"/>
  <c r="F22" i="1"/>
  <c r="F33" i="1"/>
  <c r="F11" i="1"/>
  <c r="F17" i="1"/>
  <c r="F19" i="1"/>
  <c r="F31" i="1"/>
  <c r="F8" i="1"/>
  <c r="F12" i="1"/>
  <c r="F13" i="1"/>
  <c r="F14" i="1"/>
  <c r="F21" i="1"/>
  <c r="F25" i="1"/>
  <c r="F26" i="1"/>
  <c r="F28" i="1"/>
  <c r="F29" i="1"/>
  <c r="F30" i="1"/>
  <c r="F16" i="1"/>
  <c r="F18" i="1"/>
  <c r="F23" i="1"/>
  <c r="F24" i="1"/>
  <c r="F9" i="1"/>
  <c r="G10" i="6" l="1"/>
  <c r="G13" i="6"/>
  <c r="G17" i="6"/>
  <c r="G21" i="6"/>
  <c r="H21" i="6" s="1"/>
  <c r="J21" i="6" s="1"/>
  <c r="K21" i="6" s="1"/>
  <c r="N21" i="6" s="1"/>
  <c r="O21" i="6" s="1"/>
  <c r="G25" i="6"/>
  <c r="G29" i="6"/>
  <c r="G33" i="6"/>
  <c r="G11" i="6"/>
  <c r="H11" i="6" s="1"/>
  <c r="J11" i="6" s="1"/>
  <c r="K11" i="6" s="1"/>
  <c r="N11" i="6" s="1"/>
  <c r="O11" i="6" s="1"/>
  <c r="G14" i="6"/>
  <c r="G18" i="6"/>
  <c r="H18" i="6" s="1"/>
  <c r="J18" i="6" s="1"/>
  <c r="K18" i="6" s="1"/>
  <c r="N18" i="6" s="1"/>
  <c r="O18" i="6" s="1"/>
  <c r="G22" i="6"/>
  <c r="H22" i="6" s="1"/>
  <c r="J22" i="6" s="1"/>
  <c r="K22" i="6" s="1"/>
  <c r="N22" i="6" s="1"/>
  <c r="O22" i="6" s="1"/>
  <c r="G26" i="6"/>
  <c r="H26" i="6" s="1"/>
  <c r="J26" i="6" s="1"/>
  <c r="K26" i="6" s="1"/>
  <c r="N26" i="6" s="1"/>
  <c r="O26" i="6" s="1"/>
  <c r="G30" i="6"/>
  <c r="H9" i="6"/>
  <c r="J9" i="6" s="1"/>
  <c r="K9" i="6" s="1"/>
  <c r="N9" i="6" s="1"/>
  <c r="O9" i="6" s="1"/>
  <c r="H15" i="6"/>
  <c r="J15" i="6" s="1"/>
  <c r="K15" i="6" s="1"/>
  <c r="H20" i="6"/>
  <c r="J20" i="6" s="1"/>
  <c r="K20" i="6" s="1"/>
  <c r="N20" i="6" s="1"/>
  <c r="O20" i="6" s="1"/>
  <c r="H25" i="6"/>
  <c r="J25" i="6" s="1"/>
  <c r="K25" i="6" s="1"/>
  <c r="N25" i="6" s="1"/>
  <c r="O25" i="6" s="1"/>
  <c r="H28" i="6"/>
  <c r="J28" i="6" s="1"/>
  <c r="K28" i="6" s="1"/>
  <c r="N28" i="6" s="1"/>
  <c r="O28" i="6" s="1"/>
  <c r="H32" i="6"/>
  <c r="J32" i="6" s="1"/>
  <c r="K32" i="6" s="1"/>
  <c r="N32" i="6" s="1"/>
  <c r="O32" i="6" s="1"/>
  <c r="H8" i="6"/>
  <c r="J8" i="6" s="1"/>
  <c r="K8" i="6" s="1"/>
  <c r="N8" i="6" s="1"/>
  <c r="O8" i="6" s="1"/>
  <c r="H16" i="6"/>
  <c r="J16" i="6" s="1"/>
  <c r="K16" i="6" s="1"/>
  <c r="N16" i="6" s="1"/>
  <c r="O16" i="6" s="1"/>
  <c r="H23" i="6"/>
  <c r="J23" i="6" s="1"/>
  <c r="K23" i="6" s="1"/>
  <c r="N23" i="6" s="1"/>
  <c r="O23" i="6" s="1"/>
  <c r="H24" i="6"/>
  <c r="J24" i="6" s="1"/>
  <c r="K24" i="6" s="1"/>
  <c r="N24" i="6" s="1"/>
  <c r="O24" i="6" s="1"/>
  <c r="H27" i="6"/>
  <c r="J27" i="6" s="1"/>
  <c r="K27" i="6" s="1"/>
  <c r="N27" i="6" s="1"/>
  <c r="O27" i="6" s="1"/>
  <c r="H31" i="6"/>
  <c r="J31" i="6" s="1"/>
  <c r="K31" i="6" s="1"/>
  <c r="N31" i="6" s="1"/>
  <c r="O31" i="6" s="1"/>
  <c r="H13" i="6"/>
  <c r="J13" i="6" s="1"/>
  <c r="K13" i="6" s="1"/>
  <c r="N13" i="6" s="1"/>
  <c r="O13" i="6" s="1"/>
  <c r="N15" i="6"/>
  <c r="O15" i="6" s="1"/>
  <c r="H17" i="6"/>
  <c r="J17" i="6" s="1"/>
  <c r="K17" i="6" s="1"/>
  <c r="N17" i="6" s="1"/>
  <c r="O17" i="6" s="1"/>
  <c r="H33" i="6"/>
  <c r="J33" i="6" s="1"/>
  <c r="K33" i="6" s="1"/>
  <c r="N33" i="6" s="1"/>
  <c r="O33" i="6" s="1"/>
  <c r="H29" i="6"/>
  <c r="J29" i="6" s="1"/>
  <c r="K29" i="6" s="1"/>
  <c r="N29" i="6" s="1"/>
  <c r="O29" i="6" s="1"/>
  <c r="H10" i="6"/>
  <c r="J10" i="6" s="1"/>
  <c r="K10" i="6" s="1"/>
  <c r="N10" i="6" s="1"/>
  <c r="O10" i="6" s="1"/>
  <c r="H12" i="6"/>
  <c r="J12" i="6" s="1"/>
  <c r="K12" i="6" s="1"/>
  <c r="O12" i="6" s="1"/>
  <c r="H14" i="6"/>
  <c r="J14" i="6" s="1"/>
  <c r="K14" i="6" s="1"/>
  <c r="N14" i="6" s="1"/>
  <c r="O14" i="6" s="1"/>
  <c r="H19" i="6"/>
  <c r="J19" i="6" s="1"/>
  <c r="K19" i="6" s="1"/>
  <c r="N19" i="6" s="1"/>
  <c r="O19" i="6" s="1"/>
  <c r="H30" i="6"/>
  <c r="J30" i="6" s="1"/>
  <c r="K30" i="6" s="1"/>
  <c r="N30" i="6" s="1"/>
  <c r="O30" i="6" s="1"/>
  <c r="H29" i="5"/>
  <c r="D29" i="5"/>
  <c r="H8" i="5"/>
  <c r="D8" i="5"/>
  <c r="I8" i="5" s="1"/>
  <c r="H15" i="5"/>
  <c r="D15" i="5"/>
  <c r="H10" i="5"/>
  <c r="D10" i="5"/>
  <c r="I10" i="5" s="1"/>
  <c r="H14" i="5"/>
  <c r="D14" i="5"/>
  <c r="H30" i="5"/>
  <c r="D30" i="5"/>
  <c r="I30" i="5" s="1"/>
  <c r="H24" i="5"/>
  <c r="D24" i="5"/>
  <c r="H23" i="5"/>
  <c r="D23" i="5"/>
  <c r="I23" i="5" s="1"/>
  <c r="H12" i="5"/>
  <c r="D12" i="5"/>
  <c r="H13" i="5"/>
  <c r="D13" i="5"/>
  <c r="H25" i="5"/>
  <c r="D25" i="5"/>
  <c r="H21" i="5"/>
  <c r="D21" i="5"/>
  <c r="I21" i="5" s="1"/>
  <c r="H18" i="5"/>
  <c r="D18" i="5"/>
  <c r="H19" i="5"/>
  <c r="D19" i="5"/>
  <c r="I19" i="5" s="1"/>
  <c r="H32" i="5"/>
  <c r="D32" i="5"/>
  <c r="H16" i="5"/>
  <c r="D16" i="5"/>
  <c r="I16" i="5" s="1"/>
  <c r="H26" i="5"/>
  <c r="D26" i="5"/>
  <c r="H22" i="5"/>
  <c r="D22" i="5"/>
  <c r="I22" i="5" s="1"/>
  <c r="H28" i="5"/>
  <c r="D28" i="5"/>
  <c r="H20" i="5"/>
  <c r="D20" i="5"/>
  <c r="I20" i="5" s="1"/>
  <c r="H17" i="5"/>
  <c r="D17" i="5"/>
  <c r="H11" i="5"/>
  <c r="D11" i="5"/>
  <c r="I11" i="5" s="1"/>
  <c r="H31" i="5"/>
  <c r="D31" i="5"/>
  <c r="H33" i="5"/>
  <c r="D33" i="5"/>
  <c r="I33" i="5" s="1"/>
  <c r="H27" i="5"/>
  <c r="D27" i="5"/>
  <c r="H9" i="5"/>
  <c r="D9" i="5"/>
  <c r="I9" i="5" s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8" i="4"/>
  <c r="F33" i="4"/>
  <c r="D33" i="4"/>
  <c r="F32" i="4"/>
  <c r="D32" i="4"/>
  <c r="F31" i="4"/>
  <c r="D31" i="4"/>
  <c r="I31" i="4" s="1"/>
  <c r="F30" i="4"/>
  <c r="D30" i="4"/>
  <c r="F29" i="4"/>
  <c r="D29" i="4"/>
  <c r="F28" i="4"/>
  <c r="D28" i="4"/>
  <c r="F27" i="4"/>
  <c r="D27" i="4"/>
  <c r="I27" i="4" s="1"/>
  <c r="F26" i="4"/>
  <c r="D26" i="4"/>
  <c r="F25" i="4"/>
  <c r="D25" i="4"/>
  <c r="F24" i="4"/>
  <c r="D24" i="4"/>
  <c r="F23" i="4"/>
  <c r="D23" i="4"/>
  <c r="I23" i="4" s="1"/>
  <c r="F22" i="4"/>
  <c r="D22" i="4"/>
  <c r="F21" i="4"/>
  <c r="D21" i="4"/>
  <c r="F20" i="4"/>
  <c r="D20" i="4"/>
  <c r="F19" i="4"/>
  <c r="D19" i="4"/>
  <c r="I19" i="4" s="1"/>
  <c r="F18" i="4"/>
  <c r="D18" i="4"/>
  <c r="F17" i="4"/>
  <c r="D17" i="4"/>
  <c r="F16" i="4"/>
  <c r="D16" i="4"/>
  <c r="F15" i="4"/>
  <c r="D15" i="4"/>
  <c r="I15" i="4" s="1"/>
  <c r="F14" i="4"/>
  <c r="D14" i="4"/>
  <c r="F13" i="4"/>
  <c r="D13" i="4"/>
  <c r="F12" i="4"/>
  <c r="D12" i="4"/>
  <c r="F11" i="4"/>
  <c r="D11" i="4"/>
  <c r="I11" i="4" s="1"/>
  <c r="F10" i="4"/>
  <c r="D10" i="4"/>
  <c r="F9" i="4"/>
  <c r="D9" i="4"/>
  <c r="F8" i="4"/>
  <c r="D8" i="4"/>
  <c r="F33" i="3"/>
  <c r="D33" i="3"/>
  <c r="F32" i="3"/>
  <c r="D32" i="3"/>
  <c r="F31" i="3"/>
  <c r="D31" i="3"/>
  <c r="F30" i="3"/>
  <c r="D30" i="3"/>
  <c r="F29" i="3"/>
  <c r="D29" i="3"/>
  <c r="F28" i="3"/>
  <c r="D28" i="3"/>
  <c r="F27" i="3"/>
  <c r="D27" i="3"/>
  <c r="F26" i="3"/>
  <c r="D26" i="3"/>
  <c r="F25" i="3"/>
  <c r="D25" i="3"/>
  <c r="F24" i="3"/>
  <c r="D24" i="3"/>
  <c r="F23" i="3"/>
  <c r="D23" i="3"/>
  <c r="F22" i="3"/>
  <c r="D22" i="3"/>
  <c r="F21" i="3"/>
  <c r="D21" i="3"/>
  <c r="F20" i="3"/>
  <c r="D20" i="3"/>
  <c r="F19" i="3"/>
  <c r="D19" i="3"/>
  <c r="F18" i="3"/>
  <c r="D18" i="3"/>
  <c r="F17" i="3"/>
  <c r="D17" i="3"/>
  <c r="F16" i="3"/>
  <c r="D16" i="3"/>
  <c r="F15" i="3"/>
  <c r="D15" i="3"/>
  <c r="F14" i="3"/>
  <c r="D14" i="3"/>
  <c r="F13" i="3"/>
  <c r="D13" i="3"/>
  <c r="F12" i="3"/>
  <c r="D12" i="3"/>
  <c r="F11" i="3"/>
  <c r="D11" i="3"/>
  <c r="G11" i="3" s="1"/>
  <c r="F10" i="3"/>
  <c r="D10" i="3"/>
  <c r="F9" i="3"/>
  <c r="D9" i="3"/>
  <c r="G9" i="3" s="1"/>
  <c r="F8" i="3"/>
  <c r="D8" i="3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8" i="2"/>
  <c r="G13" i="3" l="1"/>
  <c r="G15" i="3"/>
  <c r="G17" i="3"/>
  <c r="H17" i="3" s="1"/>
  <c r="J17" i="3" s="1"/>
  <c r="K17" i="3" s="1"/>
  <c r="G19" i="3"/>
  <c r="H19" i="3" s="1"/>
  <c r="J19" i="3" s="1"/>
  <c r="K19" i="3" s="1"/>
  <c r="G21" i="3"/>
  <c r="G23" i="3"/>
  <c r="G25" i="3"/>
  <c r="H25" i="3" s="1"/>
  <c r="J25" i="3" s="1"/>
  <c r="K25" i="3" s="1"/>
  <c r="G27" i="3"/>
  <c r="H27" i="3" s="1"/>
  <c r="J27" i="3" s="1"/>
  <c r="K27" i="3" s="1"/>
  <c r="G29" i="3"/>
  <c r="G31" i="3"/>
  <c r="G33" i="3"/>
  <c r="H33" i="3" s="1"/>
  <c r="J33" i="3" s="1"/>
  <c r="K33" i="3" s="1"/>
  <c r="I9" i="4"/>
  <c r="J9" i="4" s="1"/>
  <c r="L9" i="4" s="1"/>
  <c r="M9" i="4" s="1"/>
  <c r="P9" i="4" s="1"/>
  <c r="Q9" i="4" s="1"/>
  <c r="I13" i="4"/>
  <c r="I17" i="4"/>
  <c r="J17" i="4" s="1"/>
  <c r="L17" i="4" s="1"/>
  <c r="M17" i="4" s="1"/>
  <c r="P17" i="4" s="1"/>
  <c r="Q17" i="4" s="1"/>
  <c r="I21" i="4"/>
  <c r="J21" i="4" s="1"/>
  <c r="L21" i="4" s="1"/>
  <c r="M21" i="4" s="1"/>
  <c r="P21" i="4" s="1"/>
  <c r="Q21" i="4" s="1"/>
  <c r="I25" i="4"/>
  <c r="I29" i="4"/>
  <c r="I33" i="4"/>
  <c r="J33" i="4" s="1"/>
  <c r="L33" i="4" s="1"/>
  <c r="M33" i="4" s="1"/>
  <c r="P33" i="4" s="1"/>
  <c r="Q33" i="4" s="1"/>
  <c r="I13" i="5"/>
  <c r="J13" i="5" s="1"/>
  <c r="L13" i="5" s="1"/>
  <c r="M13" i="5" s="1"/>
  <c r="P13" i="5" s="1"/>
  <c r="Q13" i="5" s="1"/>
  <c r="N12" i="6"/>
  <c r="G8" i="3"/>
  <c r="G10" i="3"/>
  <c r="H10" i="3" s="1"/>
  <c r="J10" i="3" s="1"/>
  <c r="K10" i="3" s="1"/>
  <c r="G12" i="3"/>
  <c r="H12" i="3" s="1"/>
  <c r="J12" i="3" s="1"/>
  <c r="K12" i="3" s="1"/>
  <c r="G14" i="3"/>
  <c r="G16" i="3"/>
  <c r="G18" i="3"/>
  <c r="H18" i="3" s="1"/>
  <c r="J18" i="3" s="1"/>
  <c r="K18" i="3" s="1"/>
  <c r="G20" i="3"/>
  <c r="H20" i="3" s="1"/>
  <c r="J20" i="3" s="1"/>
  <c r="K20" i="3" s="1"/>
  <c r="G22" i="3"/>
  <c r="H22" i="3" s="1"/>
  <c r="J22" i="3" s="1"/>
  <c r="K22" i="3" s="1"/>
  <c r="N22" i="3" s="1"/>
  <c r="G24" i="3"/>
  <c r="G26" i="3"/>
  <c r="H26" i="3" s="1"/>
  <c r="J26" i="3" s="1"/>
  <c r="K26" i="3" s="1"/>
  <c r="G28" i="3"/>
  <c r="H28" i="3" s="1"/>
  <c r="J28" i="3" s="1"/>
  <c r="K28" i="3" s="1"/>
  <c r="G30" i="3"/>
  <c r="H30" i="3" s="1"/>
  <c r="J30" i="3" s="1"/>
  <c r="K30" i="3" s="1"/>
  <c r="G32" i="3"/>
  <c r="I8" i="4"/>
  <c r="J8" i="4" s="1"/>
  <c r="L8" i="4" s="1"/>
  <c r="M8" i="4" s="1"/>
  <c r="P8" i="4" s="1"/>
  <c r="I10" i="4"/>
  <c r="J10" i="4" s="1"/>
  <c r="L10" i="4" s="1"/>
  <c r="M10" i="4" s="1"/>
  <c r="P10" i="4" s="1"/>
  <c r="Q10" i="4" s="1"/>
  <c r="I12" i="4"/>
  <c r="I14" i="4"/>
  <c r="I16" i="4"/>
  <c r="J16" i="4" s="1"/>
  <c r="L16" i="4" s="1"/>
  <c r="M16" i="4" s="1"/>
  <c r="P16" i="4" s="1"/>
  <c r="Q16" i="4" s="1"/>
  <c r="I18" i="4"/>
  <c r="J18" i="4" s="1"/>
  <c r="L18" i="4" s="1"/>
  <c r="M18" i="4" s="1"/>
  <c r="P18" i="4" s="1"/>
  <c r="Q18" i="4" s="1"/>
  <c r="I20" i="4"/>
  <c r="I22" i="4"/>
  <c r="I24" i="4"/>
  <c r="J24" i="4" s="1"/>
  <c r="L24" i="4" s="1"/>
  <c r="M24" i="4" s="1"/>
  <c r="P24" i="4" s="1"/>
  <c r="Q24" i="4" s="1"/>
  <c r="I26" i="4"/>
  <c r="J26" i="4" s="1"/>
  <c r="L26" i="4" s="1"/>
  <c r="M26" i="4" s="1"/>
  <c r="P26" i="4" s="1"/>
  <c r="Q26" i="4" s="1"/>
  <c r="I28" i="4"/>
  <c r="I30" i="4"/>
  <c r="J30" i="4" s="1"/>
  <c r="L30" i="4" s="1"/>
  <c r="M30" i="4" s="1"/>
  <c r="P30" i="4" s="1"/>
  <c r="Q30" i="4" s="1"/>
  <c r="I32" i="4"/>
  <c r="J32" i="4" s="1"/>
  <c r="L32" i="4" s="1"/>
  <c r="M32" i="4" s="1"/>
  <c r="P32" i="4" s="1"/>
  <c r="Q32" i="4" s="1"/>
  <c r="I27" i="5"/>
  <c r="J27" i="5" s="1"/>
  <c r="L27" i="5" s="1"/>
  <c r="M27" i="5" s="1"/>
  <c r="P27" i="5" s="1"/>
  <c r="Q27" i="5" s="1"/>
  <c r="I31" i="5"/>
  <c r="I17" i="5"/>
  <c r="I28" i="5"/>
  <c r="J28" i="5" s="1"/>
  <c r="L28" i="5" s="1"/>
  <c r="M28" i="5" s="1"/>
  <c r="P28" i="5" s="1"/>
  <c r="Q28" i="5" s="1"/>
  <c r="I26" i="5"/>
  <c r="J26" i="5" s="1"/>
  <c r="L26" i="5" s="1"/>
  <c r="M26" i="5" s="1"/>
  <c r="P26" i="5" s="1"/>
  <c r="Q26" i="5" s="1"/>
  <c r="I32" i="5"/>
  <c r="I18" i="5"/>
  <c r="I25" i="5"/>
  <c r="J25" i="5" s="1"/>
  <c r="L25" i="5" s="1"/>
  <c r="M25" i="5" s="1"/>
  <c r="P25" i="5" s="1"/>
  <c r="Q25" i="5" s="1"/>
  <c r="I12" i="5"/>
  <c r="J12" i="5" s="1"/>
  <c r="L12" i="5" s="1"/>
  <c r="M12" i="5" s="1"/>
  <c r="Q12" i="5" s="1"/>
  <c r="I24" i="5"/>
  <c r="I14" i="5"/>
  <c r="I15" i="5"/>
  <c r="J15" i="5" s="1"/>
  <c r="L15" i="5" s="1"/>
  <c r="M15" i="5" s="1"/>
  <c r="P15" i="5" s="1"/>
  <c r="Q15" i="5" s="1"/>
  <c r="I29" i="5"/>
  <c r="J29" i="5" s="1"/>
  <c r="L29" i="5" s="1"/>
  <c r="M29" i="5" s="1"/>
  <c r="P29" i="5" s="1"/>
  <c r="Q29" i="5" s="1"/>
  <c r="J24" i="5"/>
  <c r="L24" i="5" s="1"/>
  <c r="M24" i="5" s="1"/>
  <c r="P24" i="5" s="1"/>
  <c r="J12" i="4"/>
  <c r="L12" i="4" s="1"/>
  <c r="M12" i="4" s="1"/>
  <c r="Q12" i="4" s="1"/>
  <c r="J14" i="4"/>
  <c r="L14" i="4" s="1"/>
  <c r="M14" i="4" s="1"/>
  <c r="P14" i="4" s="1"/>
  <c r="Q14" i="4" s="1"/>
  <c r="J22" i="4"/>
  <c r="L22" i="4" s="1"/>
  <c r="M22" i="4" s="1"/>
  <c r="P22" i="4" s="1"/>
  <c r="Q22" i="4" s="1"/>
  <c r="H14" i="3"/>
  <c r="J14" i="3" s="1"/>
  <c r="K14" i="3" s="1"/>
  <c r="J31" i="5"/>
  <c r="L31" i="5" s="1"/>
  <c r="M31" i="5" s="1"/>
  <c r="P31" i="5" s="1"/>
  <c r="Q31" i="5" s="1"/>
  <c r="H11" i="3"/>
  <c r="J11" i="3" s="1"/>
  <c r="K11" i="3" s="1"/>
  <c r="H15" i="3"/>
  <c r="J15" i="3" s="1"/>
  <c r="H21" i="3"/>
  <c r="J21" i="3" s="1"/>
  <c r="K21" i="3" s="1"/>
  <c r="H23" i="3"/>
  <c r="J23" i="3" s="1"/>
  <c r="K23" i="3" s="1"/>
  <c r="H29" i="3"/>
  <c r="J29" i="3" s="1"/>
  <c r="K29" i="3" s="1"/>
  <c r="H31" i="3"/>
  <c r="J31" i="3" s="1"/>
  <c r="K31" i="3" s="1"/>
  <c r="J20" i="4"/>
  <c r="L20" i="4" s="1"/>
  <c r="M20" i="4" s="1"/>
  <c r="P20" i="4" s="1"/>
  <c r="Q20" i="4" s="1"/>
  <c r="J28" i="4"/>
  <c r="L28" i="4" s="1"/>
  <c r="M28" i="4" s="1"/>
  <c r="P28" i="4" s="1"/>
  <c r="Q28" i="4" s="1"/>
  <c r="H16" i="3"/>
  <c r="J16" i="3" s="1"/>
  <c r="K16" i="3" s="1"/>
  <c r="H24" i="3"/>
  <c r="J24" i="3" s="1"/>
  <c r="K24" i="3" s="1"/>
  <c r="H32" i="3"/>
  <c r="J32" i="3" s="1"/>
  <c r="J16" i="5"/>
  <c r="L16" i="5" s="1"/>
  <c r="M16" i="5" s="1"/>
  <c r="P16" i="5" s="1"/>
  <c r="Q16" i="5" s="1"/>
  <c r="J32" i="5"/>
  <c r="L32" i="5" s="1"/>
  <c r="M32" i="5" s="1"/>
  <c r="P32" i="5" s="1"/>
  <c r="Q32" i="5" s="1"/>
  <c r="J9" i="5"/>
  <c r="L9" i="5" s="1"/>
  <c r="M9" i="5" s="1"/>
  <c r="P9" i="5" s="1"/>
  <c r="Q9" i="5" s="1"/>
  <c r="J11" i="4"/>
  <c r="L11" i="4" s="1"/>
  <c r="M11" i="4" s="1"/>
  <c r="P11" i="4" s="1"/>
  <c r="Q11" i="4" s="1"/>
  <c r="J15" i="4"/>
  <c r="L15" i="4" s="1"/>
  <c r="M15" i="4" s="1"/>
  <c r="P15" i="4" s="1"/>
  <c r="Q15" i="4" s="1"/>
  <c r="J19" i="4"/>
  <c r="L19" i="4" s="1"/>
  <c r="M19" i="4" s="1"/>
  <c r="P19" i="4" s="1"/>
  <c r="Q19" i="4" s="1"/>
  <c r="J23" i="4"/>
  <c r="L23" i="4" s="1"/>
  <c r="M23" i="4" s="1"/>
  <c r="P23" i="4" s="1"/>
  <c r="Q23" i="4" s="1"/>
  <c r="J27" i="4"/>
  <c r="L27" i="4" s="1"/>
  <c r="M27" i="4" s="1"/>
  <c r="P27" i="4" s="1"/>
  <c r="Q27" i="4" s="1"/>
  <c r="J31" i="4"/>
  <c r="L31" i="4" s="1"/>
  <c r="M31" i="4" s="1"/>
  <c r="P31" i="4" s="1"/>
  <c r="Q31" i="4" s="1"/>
  <c r="J29" i="4"/>
  <c r="L29" i="4" s="1"/>
  <c r="M29" i="4" s="1"/>
  <c r="P29" i="4" s="1"/>
  <c r="Q29" i="4" s="1"/>
  <c r="J25" i="4"/>
  <c r="L25" i="4" s="1"/>
  <c r="M25" i="4" s="1"/>
  <c r="P25" i="4" s="1"/>
  <c r="Q25" i="4" s="1"/>
  <c r="J13" i="4"/>
  <c r="L13" i="4" s="1"/>
  <c r="M13" i="4" s="1"/>
  <c r="P13" i="4" s="1"/>
  <c r="Q13" i="4" s="1"/>
  <c r="H13" i="3"/>
  <c r="J13" i="3" s="1"/>
  <c r="K13" i="3" s="1"/>
  <c r="H9" i="3"/>
  <c r="J9" i="3" s="1"/>
  <c r="J11" i="5"/>
  <c r="L11" i="5" s="1"/>
  <c r="M11" i="5" s="1"/>
  <c r="P11" i="5" s="1"/>
  <c r="Q11" i="5" s="1"/>
  <c r="J17" i="5"/>
  <c r="L17" i="5" s="1"/>
  <c r="M17" i="5" s="1"/>
  <c r="P17" i="5" s="1"/>
  <c r="Q17" i="5" s="1"/>
  <c r="J21" i="5"/>
  <c r="L21" i="5" s="1"/>
  <c r="M21" i="5" s="1"/>
  <c r="P21" i="5" s="1"/>
  <c r="Q21" i="5" s="1"/>
  <c r="J30" i="5"/>
  <c r="L30" i="5" s="1"/>
  <c r="M30" i="5" s="1"/>
  <c r="P30" i="5" s="1"/>
  <c r="Q30" i="5" s="1"/>
  <c r="J14" i="5"/>
  <c r="L14" i="5" s="1"/>
  <c r="M14" i="5" s="1"/>
  <c r="P14" i="5" s="1"/>
  <c r="Q14" i="5" s="1"/>
  <c r="J22" i="5"/>
  <c r="L22" i="5" s="1"/>
  <c r="M22" i="5" s="1"/>
  <c r="P22" i="5" s="1"/>
  <c r="Q22" i="5" s="1"/>
  <c r="J23" i="5"/>
  <c r="L23" i="5" s="1"/>
  <c r="M23" i="5" s="1"/>
  <c r="P23" i="5" s="1"/>
  <c r="Q23" i="5" s="1"/>
  <c r="J8" i="5"/>
  <c r="L8" i="5" s="1"/>
  <c r="M8" i="5" s="1"/>
  <c r="P8" i="5" s="1"/>
  <c r="J33" i="5"/>
  <c r="L33" i="5" s="1"/>
  <c r="M33" i="5" s="1"/>
  <c r="P33" i="5" s="1"/>
  <c r="Q33" i="5" s="1"/>
  <c r="J20" i="5"/>
  <c r="L20" i="5" s="1"/>
  <c r="M20" i="5" s="1"/>
  <c r="P20" i="5" s="1"/>
  <c r="Q20" i="5" s="1"/>
  <c r="J19" i="5"/>
  <c r="L19" i="5" s="1"/>
  <c r="M19" i="5" s="1"/>
  <c r="P19" i="5" s="1"/>
  <c r="Q19" i="5" s="1"/>
  <c r="J18" i="5"/>
  <c r="L18" i="5" s="1"/>
  <c r="M18" i="5" s="1"/>
  <c r="P18" i="5" s="1"/>
  <c r="Q18" i="5" s="1"/>
  <c r="J10" i="5"/>
  <c r="L10" i="5" s="1"/>
  <c r="M10" i="5" s="1"/>
  <c r="P10" i="5" s="1"/>
  <c r="Q10" i="5" s="1"/>
  <c r="H8" i="3"/>
  <c r="J8" i="3" s="1"/>
  <c r="K8" i="3" s="1"/>
  <c r="H29" i="2"/>
  <c r="D29" i="2"/>
  <c r="M29" i="2" s="1"/>
  <c r="H8" i="2"/>
  <c r="D8" i="2"/>
  <c r="H15" i="2"/>
  <c r="D15" i="2"/>
  <c r="M15" i="2" s="1"/>
  <c r="H10" i="2"/>
  <c r="D10" i="2"/>
  <c r="H14" i="2"/>
  <c r="D14" i="2"/>
  <c r="M14" i="2" s="1"/>
  <c r="H30" i="2"/>
  <c r="D30" i="2"/>
  <c r="H24" i="2"/>
  <c r="D24" i="2"/>
  <c r="M24" i="2" s="1"/>
  <c r="H23" i="2"/>
  <c r="D23" i="2"/>
  <c r="H12" i="2"/>
  <c r="D12" i="2"/>
  <c r="M12" i="2" s="1"/>
  <c r="H13" i="2"/>
  <c r="D13" i="2"/>
  <c r="H25" i="2"/>
  <c r="D25" i="2"/>
  <c r="M25" i="2" s="1"/>
  <c r="H21" i="2"/>
  <c r="D21" i="2"/>
  <c r="H18" i="2"/>
  <c r="D18" i="2"/>
  <c r="M18" i="2" s="1"/>
  <c r="H19" i="2"/>
  <c r="D19" i="2"/>
  <c r="H32" i="2"/>
  <c r="D32" i="2"/>
  <c r="M32" i="2" s="1"/>
  <c r="H16" i="2"/>
  <c r="D16" i="2"/>
  <c r="M16" i="2" s="1"/>
  <c r="H26" i="2"/>
  <c r="D26" i="2"/>
  <c r="M26" i="2" s="1"/>
  <c r="H22" i="2"/>
  <c r="D22" i="2"/>
  <c r="M22" i="2" s="1"/>
  <c r="H28" i="2"/>
  <c r="D28" i="2"/>
  <c r="M28" i="2" s="1"/>
  <c r="H20" i="2"/>
  <c r="D20" i="2"/>
  <c r="M20" i="2" s="1"/>
  <c r="H17" i="2"/>
  <c r="D17" i="2"/>
  <c r="M17" i="2" s="1"/>
  <c r="H11" i="2"/>
  <c r="D11" i="2"/>
  <c r="M11" i="2" s="1"/>
  <c r="H31" i="2"/>
  <c r="D31" i="2"/>
  <c r="M31" i="2" s="1"/>
  <c r="H33" i="2"/>
  <c r="D33" i="2"/>
  <c r="M33" i="2" s="1"/>
  <c r="H27" i="2"/>
  <c r="D27" i="2"/>
  <c r="M27" i="2" s="1"/>
  <c r="H9" i="2"/>
  <c r="D9" i="2"/>
  <c r="M9" i="2" s="1"/>
  <c r="H27" i="1"/>
  <c r="H33" i="1"/>
  <c r="H31" i="1"/>
  <c r="H11" i="1"/>
  <c r="H17" i="1"/>
  <c r="H20" i="1"/>
  <c r="H28" i="1"/>
  <c r="H22" i="1"/>
  <c r="H26" i="1"/>
  <c r="H16" i="1"/>
  <c r="H32" i="1"/>
  <c r="H19" i="1"/>
  <c r="H18" i="1"/>
  <c r="H21" i="1"/>
  <c r="H25" i="1"/>
  <c r="H13" i="1"/>
  <c r="H12" i="1"/>
  <c r="H23" i="1"/>
  <c r="H24" i="1"/>
  <c r="H30" i="1"/>
  <c r="H14" i="1"/>
  <c r="H10" i="1"/>
  <c r="H15" i="1"/>
  <c r="H8" i="1"/>
  <c r="H29" i="1"/>
  <c r="H9" i="1"/>
  <c r="D9" i="1"/>
  <c r="D27" i="1"/>
  <c r="I27" i="1" s="1"/>
  <c r="D33" i="1"/>
  <c r="D31" i="1"/>
  <c r="I31" i="1" s="1"/>
  <c r="D11" i="1"/>
  <c r="D17" i="1"/>
  <c r="I17" i="1" s="1"/>
  <c r="D20" i="1"/>
  <c r="D28" i="1"/>
  <c r="I28" i="1" s="1"/>
  <c r="D22" i="1"/>
  <c r="D26" i="1"/>
  <c r="I26" i="1" s="1"/>
  <c r="D16" i="1"/>
  <c r="D32" i="1"/>
  <c r="I32" i="1" s="1"/>
  <c r="D19" i="1"/>
  <c r="D18" i="1"/>
  <c r="I18" i="1" s="1"/>
  <c r="D21" i="1"/>
  <c r="D25" i="1"/>
  <c r="I25" i="1" s="1"/>
  <c r="D13" i="1"/>
  <c r="D12" i="1"/>
  <c r="I12" i="1" s="1"/>
  <c r="D23" i="1"/>
  <c r="D24" i="1"/>
  <c r="I24" i="1" s="1"/>
  <c r="D30" i="1"/>
  <c r="D14" i="1"/>
  <c r="I14" i="1" s="1"/>
  <c r="D10" i="1"/>
  <c r="D15" i="1"/>
  <c r="I15" i="1" s="1"/>
  <c r="D29" i="1"/>
  <c r="I29" i="1" s="1"/>
  <c r="D8" i="1"/>
  <c r="I8" i="1" s="1"/>
  <c r="I13" i="1" l="1"/>
  <c r="I11" i="1"/>
  <c r="I30" i="1"/>
  <c r="I22" i="1"/>
  <c r="J22" i="1" s="1"/>
  <c r="L22" i="1" s="1"/>
  <c r="M22" i="1" s="1"/>
  <c r="P22" i="1" s="1"/>
  <c r="Q22" i="1" s="1"/>
  <c r="I19" i="1"/>
  <c r="I10" i="1"/>
  <c r="I23" i="1"/>
  <c r="I21" i="1"/>
  <c r="J21" i="1" s="1"/>
  <c r="L21" i="1" s="1"/>
  <c r="M21" i="1" s="1"/>
  <c r="P21" i="1" s="1"/>
  <c r="Q21" i="1" s="1"/>
  <c r="I16" i="1"/>
  <c r="J16" i="1" s="1"/>
  <c r="L16" i="1" s="1"/>
  <c r="M16" i="1" s="1"/>
  <c r="P16" i="1" s="1"/>
  <c r="Q16" i="1" s="1"/>
  <c r="I20" i="1"/>
  <c r="I33" i="1"/>
  <c r="M19" i="2"/>
  <c r="N19" i="2" s="1"/>
  <c r="P19" i="2" s="1"/>
  <c r="Q19" i="2" s="1"/>
  <c r="T19" i="2" s="1"/>
  <c r="U19" i="2" s="1"/>
  <c r="M21" i="2"/>
  <c r="N21" i="2" s="1"/>
  <c r="P21" i="2" s="1"/>
  <c r="Q21" i="2" s="1"/>
  <c r="T21" i="2" s="1"/>
  <c r="U21" i="2" s="1"/>
  <c r="M13" i="2"/>
  <c r="M23" i="2"/>
  <c r="N23" i="2" s="1"/>
  <c r="P23" i="2" s="1"/>
  <c r="M30" i="2"/>
  <c r="N30" i="2" s="1"/>
  <c r="P30" i="2" s="1"/>
  <c r="Q30" i="2" s="1"/>
  <c r="T30" i="2" s="1"/>
  <c r="U30" i="2" s="1"/>
  <c r="M10" i="2"/>
  <c r="N10" i="2" s="1"/>
  <c r="P10" i="2" s="1"/>
  <c r="Q10" i="2" s="1"/>
  <c r="T10" i="2" s="1"/>
  <c r="U10" i="2" s="1"/>
  <c r="M8" i="2"/>
  <c r="I9" i="1"/>
  <c r="N14" i="3"/>
  <c r="O14" i="3" s="1"/>
  <c r="N21" i="3"/>
  <c r="O21" i="3" s="1"/>
  <c r="N33" i="3"/>
  <c r="O33" i="3" s="1"/>
  <c r="N30" i="3"/>
  <c r="O30" i="3" s="1"/>
  <c r="N16" i="3"/>
  <c r="O16" i="3" s="1"/>
  <c r="N11" i="3"/>
  <c r="O11" i="3" s="1"/>
  <c r="N13" i="3"/>
  <c r="O13" i="3" s="1"/>
  <c r="O12" i="3"/>
  <c r="N12" i="3"/>
  <c r="N17" i="3"/>
  <c r="O17" i="3" s="1"/>
  <c r="N27" i="3"/>
  <c r="O27" i="3" s="1"/>
  <c r="N19" i="3"/>
  <c r="O19" i="3" s="1"/>
  <c r="N10" i="3"/>
  <c r="O10" i="3" s="1"/>
  <c r="N8" i="3"/>
  <c r="O8" i="3" s="1"/>
  <c r="N28" i="3"/>
  <c r="O28" i="3" s="1"/>
  <c r="N31" i="3"/>
  <c r="O31" i="3" s="1"/>
  <c r="N23" i="3"/>
  <c r="O23" i="3" s="1"/>
  <c r="N18" i="3"/>
  <c r="O18" i="3" s="1"/>
  <c r="N24" i="3"/>
  <c r="O24" i="3" s="1"/>
  <c r="N29" i="3"/>
  <c r="O29" i="3" s="1"/>
  <c r="N26" i="3"/>
  <c r="O26" i="3" s="1"/>
  <c r="N20" i="3"/>
  <c r="O20" i="3" s="1"/>
  <c r="N25" i="3"/>
  <c r="O25" i="3" s="1"/>
  <c r="Q24" i="5"/>
  <c r="O22" i="3"/>
  <c r="P12" i="5"/>
  <c r="P12" i="4"/>
  <c r="J23" i="1"/>
  <c r="L23" i="1" s="1"/>
  <c r="M23" i="1" s="1"/>
  <c r="P23" i="1" s="1"/>
  <c r="Q23" i="1" s="1"/>
  <c r="J8" i="1"/>
  <c r="L8" i="1" s="1"/>
  <c r="M8" i="1" s="1"/>
  <c r="P8" i="1" s="1"/>
  <c r="Q8" i="1" s="1"/>
  <c r="J14" i="1"/>
  <c r="L14" i="1" s="1"/>
  <c r="M14" i="1" s="1"/>
  <c r="P14" i="1" s="1"/>
  <c r="J12" i="1"/>
  <c r="L12" i="1" s="1"/>
  <c r="M12" i="1" s="1"/>
  <c r="Q12" i="1" s="1"/>
  <c r="J18" i="1"/>
  <c r="L18" i="1" s="1"/>
  <c r="M18" i="1" s="1"/>
  <c r="P18" i="1" s="1"/>
  <c r="Q18" i="1" s="1"/>
  <c r="J26" i="1"/>
  <c r="L26" i="1" s="1"/>
  <c r="M26" i="1" s="1"/>
  <c r="P26" i="1" s="1"/>
  <c r="Q26" i="1" s="1"/>
  <c r="J17" i="1"/>
  <c r="L17" i="1" s="1"/>
  <c r="M17" i="1" s="1"/>
  <c r="P17" i="1" s="1"/>
  <c r="Q17" i="1" s="1"/>
  <c r="J27" i="1"/>
  <c r="L27" i="1" s="1"/>
  <c r="M27" i="1" s="1"/>
  <c r="P27" i="1" s="1"/>
  <c r="Q27" i="1" s="1"/>
  <c r="N33" i="2"/>
  <c r="P33" i="2" s="1"/>
  <c r="Q33" i="2" s="1"/>
  <c r="T33" i="2" s="1"/>
  <c r="U33" i="2" s="1"/>
  <c r="N20" i="2"/>
  <c r="P20" i="2" s="1"/>
  <c r="Q20" i="2" s="1"/>
  <c r="T20" i="2" s="1"/>
  <c r="U20" i="2" s="1"/>
  <c r="N16" i="2"/>
  <c r="P16" i="2" s="1"/>
  <c r="Q16" i="2" s="1"/>
  <c r="T16" i="2" s="1"/>
  <c r="U16" i="2" s="1"/>
  <c r="N27" i="2"/>
  <c r="P27" i="2" s="1"/>
  <c r="Q27" i="2" s="1"/>
  <c r="T27" i="2" s="1"/>
  <c r="U27" i="2" s="1"/>
  <c r="N26" i="2"/>
  <c r="P26" i="2" s="1"/>
  <c r="Q26" i="2" s="1"/>
  <c r="T26" i="2" s="1"/>
  <c r="U26" i="2" s="1"/>
  <c r="N18" i="2"/>
  <c r="P18" i="2" s="1"/>
  <c r="Q18" i="2" s="1"/>
  <c r="T18" i="2" s="1"/>
  <c r="U18" i="2" s="1"/>
  <c r="N12" i="2"/>
  <c r="P12" i="2" s="1"/>
  <c r="Q12" i="2" s="1"/>
  <c r="U12" i="2" s="1"/>
  <c r="N14" i="2"/>
  <c r="P14" i="2" s="1"/>
  <c r="Q14" i="2" s="1"/>
  <c r="T14" i="2" s="1"/>
  <c r="U14" i="2" s="1"/>
  <c r="N29" i="2"/>
  <c r="P29" i="2" s="1"/>
  <c r="Q29" i="2" s="1"/>
  <c r="T29" i="2" s="1"/>
  <c r="U29" i="2" s="1"/>
  <c r="N17" i="2"/>
  <c r="P17" i="2" s="1"/>
  <c r="Q17" i="2" s="1"/>
  <c r="T17" i="2" s="1"/>
  <c r="U17" i="2" s="1"/>
  <c r="J10" i="1"/>
  <c r="L10" i="1" s="1"/>
  <c r="M10" i="1" s="1"/>
  <c r="P10" i="1" s="1"/>
  <c r="Q10" i="1" s="1"/>
  <c r="J20" i="1"/>
  <c r="L20" i="1" s="1"/>
  <c r="M20" i="1" s="1"/>
  <c r="P20" i="1" s="1"/>
  <c r="Q20" i="1" s="1"/>
  <c r="J33" i="1"/>
  <c r="L33" i="1" s="1"/>
  <c r="M33" i="1" s="1"/>
  <c r="P33" i="1" s="1"/>
  <c r="Q33" i="1" s="1"/>
  <c r="J15" i="1"/>
  <c r="L15" i="1" s="1"/>
  <c r="M15" i="1" s="1"/>
  <c r="P15" i="1" s="1"/>
  <c r="Q15" i="1" s="1"/>
  <c r="J28" i="1"/>
  <c r="L28" i="1" s="1"/>
  <c r="M28" i="1" s="1"/>
  <c r="P28" i="1" s="1"/>
  <c r="Q28" i="1" s="1"/>
  <c r="J29" i="1"/>
  <c r="L29" i="1" s="1"/>
  <c r="M29" i="1" s="1"/>
  <c r="P29" i="1" s="1"/>
  <c r="Q29" i="1" s="1"/>
  <c r="J24" i="1"/>
  <c r="L24" i="1" s="1"/>
  <c r="M24" i="1" s="1"/>
  <c r="P24" i="1" s="1"/>
  <c r="Q24" i="1" s="1"/>
  <c r="J25" i="1"/>
  <c r="L25" i="1" s="1"/>
  <c r="M25" i="1" s="1"/>
  <c r="P25" i="1" s="1"/>
  <c r="Q25" i="1" s="1"/>
  <c r="J32" i="1"/>
  <c r="L32" i="1" s="1"/>
  <c r="M32" i="1" s="1"/>
  <c r="P32" i="1" s="1"/>
  <c r="Q32" i="1" s="1"/>
  <c r="J31" i="1"/>
  <c r="L31" i="1" s="1"/>
  <c r="M31" i="1" s="1"/>
  <c r="P31" i="1" s="1"/>
  <c r="Q31" i="1" s="1"/>
  <c r="Q8" i="4"/>
  <c r="N11" i="2"/>
  <c r="P11" i="2" s="1"/>
  <c r="Q11" i="2" s="1"/>
  <c r="T11" i="2" s="1"/>
  <c r="U11" i="2" s="1"/>
  <c r="N22" i="2"/>
  <c r="P22" i="2" s="1"/>
  <c r="Q22" i="2" s="1"/>
  <c r="T22" i="2" s="1"/>
  <c r="U22" i="2" s="1"/>
  <c r="N13" i="2"/>
  <c r="P13" i="2" s="1"/>
  <c r="Q13" i="2" s="1"/>
  <c r="T13" i="2" s="1"/>
  <c r="U13" i="2" s="1"/>
  <c r="N8" i="2"/>
  <c r="P8" i="2" s="1"/>
  <c r="Q8" i="2" s="1"/>
  <c r="T8" i="2" s="1"/>
  <c r="N9" i="2"/>
  <c r="P9" i="2" s="1"/>
  <c r="Q9" i="2" s="1"/>
  <c r="T9" i="2" s="1"/>
  <c r="U9" i="2" s="1"/>
  <c r="N31" i="2"/>
  <c r="P31" i="2" s="1"/>
  <c r="Q31" i="2" s="1"/>
  <c r="T31" i="2" s="1"/>
  <c r="U31" i="2" s="1"/>
  <c r="N28" i="2"/>
  <c r="P28" i="2" s="1"/>
  <c r="Q28" i="2" s="1"/>
  <c r="T28" i="2" s="1"/>
  <c r="U28" i="2" s="1"/>
  <c r="N32" i="2"/>
  <c r="P32" i="2" s="1"/>
  <c r="Q32" i="2" s="1"/>
  <c r="T32" i="2" s="1"/>
  <c r="U32" i="2" s="1"/>
  <c r="N25" i="2"/>
  <c r="P25" i="2" s="1"/>
  <c r="Q25" i="2" s="1"/>
  <c r="T25" i="2" s="1"/>
  <c r="U25" i="2" s="1"/>
  <c r="N24" i="2"/>
  <c r="P24" i="2" s="1"/>
  <c r="Q24" i="2" s="1"/>
  <c r="T24" i="2" s="1"/>
  <c r="U24" i="2" s="1"/>
  <c r="N15" i="2"/>
  <c r="P15" i="2" s="1"/>
  <c r="Q15" i="2" s="1"/>
  <c r="T15" i="2" s="1"/>
  <c r="U15" i="2" s="1"/>
  <c r="Q8" i="5"/>
  <c r="J30" i="1"/>
  <c r="L30" i="1" s="1"/>
  <c r="M30" i="1" s="1"/>
  <c r="P30" i="1" s="1"/>
  <c r="Q30" i="1" s="1"/>
  <c r="J13" i="1"/>
  <c r="L13" i="1" s="1"/>
  <c r="M13" i="1" s="1"/>
  <c r="P13" i="1" s="1"/>
  <c r="Q13" i="1" s="1"/>
  <c r="J19" i="1"/>
  <c r="L19" i="1" s="1"/>
  <c r="M19" i="1" s="1"/>
  <c r="P19" i="1" s="1"/>
  <c r="Q19" i="1" s="1"/>
  <c r="J11" i="1"/>
  <c r="L11" i="1" s="1"/>
  <c r="M11" i="1" s="1"/>
  <c r="P11" i="1" s="1"/>
  <c r="Q11" i="1" s="1"/>
  <c r="J9" i="1"/>
  <c r="L9" i="1" s="1"/>
  <c r="M9" i="1" s="1"/>
  <c r="P9" i="1" s="1"/>
  <c r="Q9" i="1" s="1"/>
  <c r="Q23" i="2" l="1"/>
  <c r="T23" i="2" s="1"/>
  <c r="U23" i="2" s="1"/>
  <c r="Q14" i="1"/>
  <c r="T12" i="2"/>
  <c r="P12" i="1"/>
  <c r="U8" i="2"/>
</calcChain>
</file>

<file path=xl/sharedStrings.xml><?xml version="1.0" encoding="utf-8"?>
<sst xmlns="http://schemas.openxmlformats.org/spreadsheetml/2006/main" count="294" uniqueCount="56">
  <si>
    <t>LP</t>
  </si>
  <si>
    <t>NAZWA GMINY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</si>
  <si>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</si>
  <si>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</si>
  <si>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</si>
  <si>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</si>
  <si>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</si>
  <si>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</si>
  <si>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</si>
  <si>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</si>
  <si>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</si>
  <si>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</si>
  <si>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</si>
  <si>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</si>
  <si>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</si>
  <si>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</si>
  <si>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</si>
  <si>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</si>
  <si>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</si>
  <si>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</si>
  <si>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</si>
  <si>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</si>
  <si>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</si>
  <si>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</si>
  <si>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</si>
  <si>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</si>
  <si>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</si>
  <si>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</si>
  <si>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</si>
  <si>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</si>
  <si>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</si>
  <si>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</si>
  <si>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</si>
  <si>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</si>
  <si>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</si>
  <si>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</si>
  <si>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</si>
  <si>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</si>
  <si>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UDZIAŁ TERENÓW ZIELONYCH W TERENACH ZABUDOWY - OCENA</t>
  </si>
  <si>
    <t>POWIERZCHNIA CAŁKOWITA BUDYNKÓW- OCENA</t>
  </si>
  <si>
    <t>POWIERZCHNIA CAŁKOWITA ZABUDOWY  - OCENA</t>
  </si>
  <si>
    <t>POWIERZCHNIA CAŁKOWITA BUDYNKÓW  NA TERENACH ZAGROŻONYCH POWODZIĄ- OCENA</t>
  </si>
  <si>
    <t>POWIERZCHNIA CAŁKOWITA ZABUDOWY  NA TERENACH ZAGROŻONYCH POWODZIĄ - OCENA</t>
  </si>
  <si>
    <t>STOSUNEK OBWODU TERENU ZABUDOWANEGO DO POWIERZCHNI - OCENA</t>
  </si>
  <si>
    <t>POTENCJAŁ ADAPTACYJNY</t>
  </si>
  <si>
    <t>POTENCJAŁ ADAPTACYJNY SEKTORA</t>
  </si>
  <si>
    <t>POTECJAŁ ADAPTACYJNY SEKTORA</t>
  </si>
  <si>
    <t>-</t>
  </si>
  <si>
    <t>Złotoryja - gmina miejska</t>
  </si>
  <si>
    <t>Złotoryja - gmina wiejska</t>
  </si>
  <si>
    <t>POWIERZCHNIA CAŁKOWITA BUDYNKÓW [ha]</t>
  </si>
  <si>
    <t>POWIERZCHNIA CAŁKOWITA ZABUDOWY [ha]</t>
  </si>
  <si>
    <t>UDZIAŁ TERENÓW ZIELONYCH W TERENACH ZABUDOWY [ha]</t>
  </si>
  <si>
    <t>POWIERZCHNIA CAŁKOWITA BUDYNKÓW NA TERENACH ZAGROŻONYCH POWODZIĄ [ha]</t>
  </si>
  <si>
    <t>POWIERZCHNIA CAŁKOWITA ZABUDOWY  NA TERENACH ZAGROŻONYCH POWODZIĄ [ha]</t>
  </si>
  <si>
    <t>STOSUNEK OBWODU TERENU ZABUDOWANEGO DO POWIERZCHNI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</si>
</sst>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</font>
    <font>
      <sz val="10"/>
      <name val="Arial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quotePrefix="1" applyFont="1" applyBorder="1" applyAlignment="1">
      <alignment horizontal="center" vertical="center" wrapText="1"/>
    </xf>
    <xf numFmtId="0" fontId="10" fillId="0" borderId="11" xfId="0" quotePrefix="1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/>
    </xf>
    <xf numFmtId="10" fontId="3" fillId="0" borderId="6" xfId="1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quotePrefix="1" applyFont="1" applyBorder="1" applyAlignment="1">
      <alignment horizontal="center" vertical="center" wrapText="1"/>
    </xf>
    <xf numFmtId="0" fontId="8" fillId="0" borderId="11" xfId="0" quotePrefix="1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0" fontId="3" fillId="0" borderId="4" xfId="1" applyNumberFormat="1" applyFont="1" applyFill="1" applyBorder="1" applyAlignment="1">
      <alignment horizontal="center" vertical="center"/>
    </xf>
    <xf numFmtId="10" fontId="3" fillId="0" borderId="6" xfId="1" applyNumberFormat="1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4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0" fontId="0" fillId="0" borderId="1" xfId="0" applyBorder="1"/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861015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D274546-8C39-3C34-62C1-FD3CB1F77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277608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CB37E85-F345-601A-A872-EACCF707E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277608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1CFDA70-633B-BF5C-3635-2848D2CE8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253796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6CD1A21-1D93-B8FF-6B2B-FFFA2AF11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244271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9C54092-94A5-DA87-CA7D-68508ED71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110921</xdr:colOff>
      <xdr:row>5</xdr:row>
      <xdr:rowOff>4655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6582129B-206F-1A88-DD1D-E9C677151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A235D-5A4E-438A-A144-5B9BB89EF31C}">
  <dimension ref="A6:U33"/>
  <sheetViews>
    <sheetView tabSelected="1"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H39" sqref="H39"/>
    </sheetView>
  </sheetViews>
  <sheetFormatPr defaultRowHeight="15" x14ac:dyDescent="0.25"/>
  <cols>
    <col min="2" max="9" width="17.5703125" customWidth="1"/>
    <col min="10" max="10" width="15.42578125" customWidth="1"/>
    <col min="11" max="11" width="21.28515625" customWidth="1"/>
    <col min="12" max="12" width="15.7109375" customWidth="1"/>
    <col min="13" max="14" width="16" customWidth="1"/>
    <col min="15" max="15" width="17" customWidth="1"/>
    <col min="16" max="16" width="16.85546875" customWidth="1"/>
    <col min="17" max="17" width="15.140625" customWidth="1"/>
    <col min="18" max="18" width="14.5703125" customWidth="1"/>
    <col min="19" max="19" width="16.85546875" customWidth="1"/>
    <col min="20" max="20" width="16.28515625" customWidth="1"/>
    <col min="21" max="21" width="16.42578125" customWidth="1"/>
  </cols>
  <sheetData>
    <row r="6" spans="1:21" ht="15.75" thickBot="1" x14ac:dyDescent="0.3"/>
    <row r="7" spans="1:21" ht="93" customHeight="1" x14ac:dyDescent="0.25">
      <c r="A7" s="6" t="s">
        <v>0</v>
      </c>
      <c r="B7" s="7" t="s">
        <v>1</v>
      </c>
      <c r="C7" s="14" t="s">
        <v>50</v>
      </c>
      <c r="D7" s="15" t="s">
        <v>39</v>
      </c>
      <c r="E7" s="14" t="s">
        <v>51</v>
      </c>
      <c r="F7" s="15" t="s">
        <v>40</v>
      </c>
      <c r="G7" s="14" t="s">
        <v>55</v>
      </c>
      <c r="H7" s="15" t="s">
        <v>43</v>
      </c>
      <c r="I7" s="20" t="s">
        <v>2</v>
      </c>
      <c r="J7" s="23" t="s">
        <v>3</v>
      </c>
      <c r="K7" s="13" t="s">
        <v>4</v>
      </c>
      <c r="L7" s="26" t="s">
        <v>5</v>
      </c>
      <c r="M7" s="23" t="s">
        <v>6</v>
      </c>
      <c r="N7" s="20" t="s">
        <v>44</v>
      </c>
      <c r="O7" s="23" t="s">
        <v>7</v>
      </c>
      <c r="P7" s="20" t="s">
        <v>8</v>
      </c>
      <c r="Q7" s="23" t="s">
        <v>9</v>
      </c>
      <c r="R7" s="4" t="s">
        <v>10</v>
      </c>
      <c r="S7" s="4" t="s">
        <v>11</v>
      </c>
      <c r="T7" s="4" t="s">
        <v>12</v>
      </c>
      <c r="U7" s="4" t="s">
        <v>13</v>
      </c>
    </row>
    <row r="8" spans="1:21" x14ac:dyDescent="0.25">
      <c r="A8" s="8">
        <v>1</v>
      </c>
      <c r="B8" s="9" t="s">
        <v>14</v>
      </c>
      <c r="C8" s="16">
        <v>177.03</v>
      </c>
      <c r="D8" s="17">
        <f t="shared" ref="D8:D33" si="0">IF(C8&lt;44,1,IF(C8&lt;65,2,IF(C8&lt;178,3,4)))</f>
        <v>3</v>
      </c>
      <c r="E8" s="16">
        <v>834.29</v>
      </c>
      <c r="F8" s="17">
        <f t="shared" ref="F8:F33" si="1">IF(E8&lt;88,1,IF(E8&lt;231,2,IF(E8&lt;834,3,4)))</f>
        <v>4</v>
      </c>
      <c r="G8" s="16">
        <v>13653.66</v>
      </c>
      <c r="H8" s="17">
        <f t="shared" ref="H8:H33" si="2">IF(G8&lt;2793,1,IF(G8&lt;7928,2,IF(G8&lt;11775,3,4)))</f>
        <v>4</v>
      </c>
      <c r="I8" s="21">
        <f t="shared" ref="I8:I33" si="3">AVERAGE(D8,F8,H8)</f>
        <v>3.6666666666666665</v>
      </c>
      <c r="J8" s="24">
        <f t="shared" ref="J8:J33" si="4">ROUND(I8,0)</f>
        <v>4</v>
      </c>
      <c r="K8" s="22">
        <v>1</v>
      </c>
      <c r="L8" s="27">
        <f t="shared" ref="L8:L33" si="5">J8*K8</f>
        <v>4</v>
      </c>
      <c r="M8" s="28">
        <f t="shared" ref="M8:M33" si="6">IF(L8&lt;3,1,IF(L8&lt;5,2,IF(L8&lt;12,3,4)))</f>
        <v>2</v>
      </c>
      <c r="N8" s="30">
        <v>1.8333333333333333</v>
      </c>
      <c r="O8" s="28">
        <f>ROUND(N8,0)</f>
        <v>2</v>
      </c>
      <c r="P8" s="30">
        <f>M8-O8</f>
        <v>0</v>
      </c>
      <c r="Q8" s="33">
        <f>IF(P8&lt;-1,1,IF(P8&lt;1,2,IF(P8=1,3,4)))</f>
        <v>2</v>
      </c>
      <c r="R8" s="5">
        <v>3</v>
      </c>
      <c r="S8" s="5">
        <v>4</v>
      </c>
      <c r="T8" s="5">
        <f>R8*S8</f>
        <v>12</v>
      </c>
      <c r="U8" s="86">
        <f>IF(T8&lt;6,1,IF(T8&lt;12,2,IF(T8&lt;18,3,4)))</f>
        <v>3</v>
      </c>
    </row>
    <row r="9" spans="1:21" x14ac:dyDescent="0.25">
      <c r="A9" s="8">
        <v>2</v>
      </c>
      <c r="B9" s="9" t="s">
        <v>15</v>
      </c>
      <c r="C9" s="16">
        <v>25.56</v>
      </c>
      <c r="D9" s="17">
        <f t="shared" si="0"/>
        <v>1</v>
      </c>
      <c r="E9" s="16">
        <v>87.79</v>
      </c>
      <c r="F9" s="17">
        <f t="shared" si="1"/>
        <v>1</v>
      </c>
      <c r="G9" s="16">
        <v>7421.47</v>
      </c>
      <c r="H9" s="17">
        <f t="shared" si="2"/>
        <v>2</v>
      </c>
      <c r="I9" s="21">
        <f t="shared" si="3"/>
        <v>1.3333333333333333</v>
      </c>
      <c r="J9" s="24">
        <f t="shared" si="4"/>
        <v>1</v>
      </c>
      <c r="K9" s="22">
        <v>2</v>
      </c>
      <c r="L9" s="27">
        <f t="shared" si="5"/>
        <v>2</v>
      </c>
      <c r="M9" s="28">
        <f t="shared" si="6"/>
        <v>1</v>
      </c>
      <c r="N9" s="30">
        <v>1.1666666666666667</v>
      </c>
      <c r="O9" s="28">
        <f>ROUND(N9,0)</f>
        <v>1</v>
      </c>
      <c r="P9" s="30">
        <f>M9-O9</f>
        <v>0</v>
      </c>
      <c r="Q9" s="33">
        <f>IF(P9&lt;-1,1,IF(P9&lt;1,2,IF(P9=1,3,4)))</f>
        <v>2</v>
      </c>
      <c r="R9" s="5">
        <v>3</v>
      </c>
      <c r="S9" s="5">
        <v>4</v>
      </c>
      <c r="T9" s="5">
        <f t="shared" ref="T9:T33" si="7">R9*S9</f>
        <v>12</v>
      </c>
      <c r="U9" s="86">
        <f t="shared" ref="U9:U33" si="8">IF(T9&lt;6,1,IF(T9&lt;12,2,IF(T9&lt;18,3,4)))</f>
        <v>3</v>
      </c>
    </row>
    <row r="10" spans="1:21" ht="25.5" x14ac:dyDescent="0.25">
      <c r="A10" s="8">
        <v>3</v>
      </c>
      <c r="B10" s="10" t="s">
        <v>48</v>
      </c>
      <c r="C10" s="16">
        <v>98.85</v>
      </c>
      <c r="D10" s="17">
        <f t="shared" si="0"/>
        <v>3</v>
      </c>
      <c r="E10" s="16">
        <v>252.98</v>
      </c>
      <c r="F10" s="17">
        <f t="shared" si="1"/>
        <v>3</v>
      </c>
      <c r="G10" s="16">
        <v>2160.9499999999998</v>
      </c>
      <c r="H10" s="17">
        <f t="shared" si="2"/>
        <v>1</v>
      </c>
      <c r="I10" s="21">
        <f t="shared" si="3"/>
        <v>2.3333333333333335</v>
      </c>
      <c r="J10" s="24">
        <f t="shared" si="4"/>
        <v>2</v>
      </c>
      <c r="K10" s="22">
        <v>1</v>
      </c>
      <c r="L10" s="27">
        <f t="shared" si="5"/>
        <v>2</v>
      </c>
      <c r="M10" s="28">
        <f t="shared" si="6"/>
        <v>1</v>
      </c>
      <c r="N10" s="30">
        <v>2.6666666666666665</v>
      </c>
      <c r="O10" s="28">
        <f>ROUND(N10,0)</f>
        <v>3</v>
      </c>
      <c r="P10" s="30">
        <f>M10-O10</f>
        <v>-2</v>
      </c>
      <c r="Q10" s="34">
        <f>IF(P10&lt;-1,1,IF(P10&lt;1,2,IF(P10=1,3,4)))</f>
        <v>1</v>
      </c>
      <c r="R10" s="5">
        <v>3</v>
      </c>
      <c r="S10" s="5">
        <v>4</v>
      </c>
      <c r="T10" s="5">
        <f t="shared" si="7"/>
        <v>12</v>
      </c>
      <c r="U10" s="86">
        <f t="shared" si="8"/>
        <v>3</v>
      </c>
    </row>
    <row r="11" spans="1:21" x14ac:dyDescent="0.25">
      <c r="A11" s="8">
        <v>4</v>
      </c>
      <c r="B11" s="9" t="s">
        <v>16</v>
      </c>
      <c r="C11" s="16">
        <v>59.66</v>
      </c>
      <c r="D11" s="17">
        <f t="shared" si="0"/>
        <v>2</v>
      </c>
      <c r="E11" s="16">
        <v>161.09</v>
      </c>
      <c r="F11" s="17">
        <f t="shared" si="1"/>
        <v>2</v>
      </c>
      <c r="G11" s="16">
        <v>1694.24</v>
      </c>
      <c r="H11" s="17">
        <f t="shared" si="2"/>
        <v>1</v>
      </c>
      <c r="I11" s="21">
        <f t="shared" si="3"/>
        <v>1.6666666666666667</v>
      </c>
      <c r="J11" s="24">
        <f t="shared" si="4"/>
        <v>2</v>
      </c>
      <c r="K11" s="22">
        <v>3</v>
      </c>
      <c r="L11" s="27">
        <f t="shared" si="5"/>
        <v>6</v>
      </c>
      <c r="M11" s="28">
        <f t="shared" si="6"/>
        <v>3</v>
      </c>
      <c r="N11" s="30">
        <v>3</v>
      </c>
      <c r="O11" s="28">
        <f>ROUND(N11,0)</f>
        <v>3</v>
      </c>
      <c r="P11" s="30">
        <f>M11-O11</f>
        <v>0</v>
      </c>
      <c r="Q11" s="33">
        <f>IF(P11&lt;-1,1,IF(P11&lt;1,2,IF(P11=1,3,4)))</f>
        <v>2</v>
      </c>
      <c r="R11" s="5">
        <v>3</v>
      </c>
      <c r="S11" s="5">
        <v>4</v>
      </c>
      <c r="T11" s="5">
        <f t="shared" si="7"/>
        <v>12</v>
      </c>
      <c r="U11" s="86">
        <f t="shared" si="8"/>
        <v>3</v>
      </c>
    </row>
    <row r="12" spans="1:21" x14ac:dyDescent="0.25">
      <c r="A12" s="8">
        <v>5</v>
      </c>
      <c r="B12" s="9" t="s">
        <v>17</v>
      </c>
      <c r="C12" s="16">
        <v>93.11</v>
      </c>
      <c r="D12" s="17">
        <f t="shared" si="0"/>
        <v>3</v>
      </c>
      <c r="E12" s="16">
        <v>419.01</v>
      </c>
      <c r="F12" s="17">
        <f t="shared" si="1"/>
        <v>3</v>
      </c>
      <c r="G12" s="16">
        <v>6027.3</v>
      </c>
      <c r="H12" s="17">
        <f t="shared" si="2"/>
        <v>2</v>
      </c>
      <c r="I12" s="21">
        <f t="shared" si="3"/>
        <v>2.6666666666666665</v>
      </c>
      <c r="J12" s="24">
        <f t="shared" si="4"/>
        <v>3</v>
      </c>
      <c r="K12" s="22">
        <v>4</v>
      </c>
      <c r="L12" s="27">
        <f t="shared" si="5"/>
        <v>12</v>
      </c>
      <c r="M12" s="28">
        <f t="shared" si="6"/>
        <v>4</v>
      </c>
      <c r="N12" s="31" t="s">
        <v>47</v>
      </c>
      <c r="O12" s="32" t="s">
        <v>47</v>
      </c>
      <c r="P12" s="30">
        <f>M12</f>
        <v>4</v>
      </c>
      <c r="Q12" s="36">
        <f>M12</f>
        <v>4</v>
      </c>
      <c r="R12" s="5">
        <v>3</v>
      </c>
      <c r="S12" s="5">
        <v>4</v>
      </c>
      <c r="T12" s="5">
        <f t="shared" si="7"/>
        <v>12</v>
      </c>
      <c r="U12" s="86">
        <f t="shared" si="8"/>
        <v>3</v>
      </c>
    </row>
    <row r="13" spans="1:21" x14ac:dyDescent="0.25">
      <c r="A13" s="8">
        <v>6</v>
      </c>
      <c r="B13" s="82" t="s">
        <v>18</v>
      </c>
      <c r="C13" s="16">
        <v>89.89</v>
      </c>
      <c r="D13" s="17">
        <f t="shared" si="0"/>
        <v>3</v>
      </c>
      <c r="E13" s="16">
        <v>400.27</v>
      </c>
      <c r="F13" s="17">
        <f t="shared" si="1"/>
        <v>3</v>
      </c>
      <c r="G13" s="16">
        <v>15725.21</v>
      </c>
      <c r="H13" s="17">
        <f t="shared" si="2"/>
        <v>4</v>
      </c>
      <c r="I13" s="21">
        <f t="shared" si="3"/>
        <v>3.3333333333333335</v>
      </c>
      <c r="J13" s="24">
        <f t="shared" si="4"/>
        <v>3</v>
      </c>
      <c r="K13" s="22">
        <v>2</v>
      </c>
      <c r="L13" s="27">
        <f t="shared" si="5"/>
        <v>6</v>
      </c>
      <c r="M13" s="28">
        <f t="shared" si="6"/>
        <v>3</v>
      </c>
      <c r="N13" s="30">
        <v>3.3333333333333335</v>
      </c>
      <c r="O13" s="28">
        <f t="shared" ref="O13:O33" si="9">ROUND(N13,0)</f>
        <v>3</v>
      </c>
      <c r="P13" s="30">
        <f t="shared" ref="P13:P33" si="10">M13-O13</f>
        <v>0</v>
      </c>
      <c r="Q13" s="33">
        <f t="shared" ref="Q13:Q33" si="11">IF(P13&lt;-1,1,IF(P13&lt;1,2,IF(P13=1,3,4)))</f>
        <v>2</v>
      </c>
      <c r="R13" s="5">
        <v>3</v>
      </c>
      <c r="S13" s="5">
        <v>4</v>
      </c>
      <c r="T13" s="5">
        <f t="shared" si="7"/>
        <v>12</v>
      </c>
      <c r="U13" s="86">
        <f t="shared" si="8"/>
        <v>3</v>
      </c>
    </row>
    <row r="14" spans="1:21" x14ac:dyDescent="0.25">
      <c r="A14" s="8">
        <v>7</v>
      </c>
      <c r="B14" s="82" t="s">
        <v>19</v>
      </c>
      <c r="C14" s="16">
        <v>98.79</v>
      </c>
      <c r="D14" s="17">
        <f t="shared" si="0"/>
        <v>3</v>
      </c>
      <c r="E14" s="16">
        <v>283.52999999999997</v>
      </c>
      <c r="F14" s="17">
        <f t="shared" si="1"/>
        <v>3</v>
      </c>
      <c r="G14" s="16">
        <v>13531.01</v>
      </c>
      <c r="H14" s="17">
        <f t="shared" si="2"/>
        <v>4</v>
      </c>
      <c r="I14" s="21">
        <f t="shared" si="3"/>
        <v>3.3333333333333335</v>
      </c>
      <c r="J14" s="24">
        <f t="shared" si="4"/>
        <v>3</v>
      </c>
      <c r="K14" s="22">
        <v>3</v>
      </c>
      <c r="L14" s="27">
        <f t="shared" si="5"/>
        <v>9</v>
      </c>
      <c r="M14" s="28">
        <f t="shared" si="6"/>
        <v>3</v>
      </c>
      <c r="N14" s="30">
        <v>1.3333333333333333</v>
      </c>
      <c r="O14" s="28">
        <f t="shared" si="9"/>
        <v>1</v>
      </c>
      <c r="P14" s="30">
        <f t="shared" si="10"/>
        <v>2</v>
      </c>
      <c r="Q14" s="36">
        <f t="shared" si="11"/>
        <v>4</v>
      </c>
      <c r="R14" s="5">
        <v>3</v>
      </c>
      <c r="S14" s="5">
        <v>4</v>
      </c>
      <c r="T14" s="5">
        <f t="shared" si="7"/>
        <v>12</v>
      </c>
      <c r="U14" s="86">
        <f t="shared" si="8"/>
        <v>3</v>
      </c>
    </row>
    <row r="15" spans="1:21" x14ac:dyDescent="0.25">
      <c r="A15" s="8">
        <v>8</v>
      </c>
      <c r="B15" s="9" t="s">
        <v>20</v>
      </c>
      <c r="C15" s="16">
        <v>110.05</v>
      </c>
      <c r="D15" s="17">
        <f t="shared" si="0"/>
        <v>3</v>
      </c>
      <c r="E15" s="16">
        <v>226.9</v>
      </c>
      <c r="F15" s="17">
        <f t="shared" si="1"/>
        <v>2</v>
      </c>
      <c r="G15" s="16">
        <v>5107.2</v>
      </c>
      <c r="H15" s="17">
        <f t="shared" si="2"/>
        <v>2</v>
      </c>
      <c r="I15" s="21">
        <f t="shared" si="3"/>
        <v>2.3333333333333335</v>
      </c>
      <c r="J15" s="24">
        <f t="shared" si="4"/>
        <v>2</v>
      </c>
      <c r="K15" s="22">
        <v>4</v>
      </c>
      <c r="L15" s="27">
        <f t="shared" si="5"/>
        <v>8</v>
      </c>
      <c r="M15" s="28">
        <f t="shared" si="6"/>
        <v>3</v>
      </c>
      <c r="N15" s="30">
        <v>2.3333333333333335</v>
      </c>
      <c r="O15" s="28">
        <f t="shared" si="9"/>
        <v>2</v>
      </c>
      <c r="P15" s="30">
        <f t="shared" si="10"/>
        <v>1</v>
      </c>
      <c r="Q15" s="35">
        <f t="shared" si="11"/>
        <v>3</v>
      </c>
      <c r="R15" s="5">
        <v>3</v>
      </c>
      <c r="S15" s="5">
        <v>4</v>
      </c>
      <c r="T15" s="5">
        <f t="shared" si="7"/>
        <v>12</v>
      </c>
      <c r="U15" s="86">
        <f t="shared" si="8"/>
        <v>3</v>
      </c>
    </row>
    <row r="16" spans="1:21" x14ac:dyDescent="0.25">
      <c r="A16" s="8">
        <v>9</v>
      </c>
      <c r="B16" s="9" t="s">
        <v>21</v>
      </c>
      <c r="C16" s="16">
        <v>77.06</v>
      </c>
      <c r="D16" s="17">
        <f t="shared" si="0"/>
        <v>3</v>
      </c>
      <c r="E16" s="16">
        <v>309.32</v>
      </c>
      <c r="F16" s="17">
        <f t="shared" si="1"/>
        <v>3</v>
      </c>
      <c r="G16" s="16">
        <v>10530.81</v>
      </c>
      <c r="H16" s="17">
        <f t="shared" si="2"/>
        <v>3</v>
      </c>
      <c r="I16" s="21">
        <f t="shared" si="3"/>
        <v>3</v>
      </c>
      <c r="J16" s="24">
        <f t="shared" si="4"/>
        <v>3</v>
      </c>
      <c r="K16" s="22">
        <v>2</v>
      </c>
      <c r="L16" s="27">
        <f t="shared" si="5"/>
        <v>6</v>
      </c>
      <c r="M16" s="28">
        <f t="shared" si="6"/>
        <v>3</v>
      </c>
      <c r="N16" s="30">
        <v>1.8333333333333333</v>
      </c>
      <c r="O16" s="28">
        <f t="shared" si="9"/>
        <v>2</v>
      </c>
      <c r="P16" s="30">
        <f t="shared" si="10"/>
        <v>1</v>
      </c>
      <c r="Q16" s="35">
        <f t="shared" si="11"/>
        <v>3</v>
      </c>
      <c r="R16" s="5">
        <v>3</v>
      </c>
      <c r="S16" s="5">
        <v>4</v>
      </c>
      <c r="T16" s="5">
        <f t="shared" si="7"/>
        <v>12</v>
      </c>
      <c r="U16" s="86">
        <f t="shared" si="8"/>
        <v>3</v>
      </c>
    </row>
    <row r="17" spans="1:21" x14ac:dyDescent="0.25">
      <c r="A17" s="8">
        <v>10</v>
      </c>
      <c r="B17" s="9" t="s">
        <v>22</v>
      </c>
      <c r="C17" s="16">
        <v>59.84</v>
      </c>
      <c r="D17" s="17">
        <f t="shared" si="0"/>
        <v>2</v>
      </c>
      <c r="E17" s="16">
        <v>208.37</v>
      </c>
      <c r="F17" s="17">
        <f t="shared" si="1"/>
        <v>2</v>
      </c>
      <c r="G17" s="16">
        <v>13317.16</v>
      </c>
      <c r="H17" s="17">
        <f t="shared" si="2"/>
        <v>4</v>
      </c>
      <c r="I17" s="21">
        <f t="shared" si="3"/>
        <v>2.6666666666666665</v>
      </c>
      <c r="J17" s="24">
        <f t="shared" si="4"/>
        <v>3</v>
      </c>
      <c r="K17" s="22">
        <v>1</v>
      </c>
      <c r="L17" s="27">
        <f t="shared" si="5"/>
        <v>3</v>
      </c>
      <c r="M17" s="28">
        <f t="shared" si="6"/>
        <v>2</v>
      </c>
      <c r="N17" s="30">
        <v>2.5</v>
      </c>
      <c r="O17" s="28">
        <f t="shared" si="9"/>
        <v>3</v>
      </c>
      <c r="P17" s="30">
        <f t="shared" si="10"/>
        <v>-1</v>
      </c>
      <c r="Q17" s="33">
        <f t="shared" si="11"/>
        <v>2</v>
      </c>
      <c r="R17" s="5">
        <v>3</v>
      </c>
      <c r="S17" s="5">
        <v>4</v>
      </c>
      <c r="T17" s="5">
        <f t="shared" si="7"/>
        <v>12</v>
      </c>
      <c r="U17" s="86">
        <f t="shared" si="8"/>
        <v>3</v>
      </c>
    </row>
    <row r="18" spans="1:21" x14ac:dyDescent="0.25">
      <c r="A18" s="8">
        <v>11</v>
      </c>
      <c r="B18" s="9" t="s">
        <v>23</v>
      </c>
      <c r="C18" s="16">
        <v>81.45</v>
      </c>
      <c r="D18" s="17">
        <f t="shared" si="0"/>
        <v>3</v>
      </c>
      <c r="E18" s="16">
        <v>270.10000000000002</v>
      </c>
      <c r="F18" s="17">
        <f t="shared" si="1"/>
        <v>3</v>
      </c>
      <c r="G18" s="16">
        <v>11124.72</v>
      </c>
      <c r="H18" s="17">
        <f t="shared" si="2"/>
        <v>3</v>
      </c>
      <c r="I18" s="21">
        <f t="shared" si="3"/>
        <v>3</v>
      </c>
      <c r="J18" s="24">
        <f t="shared" si="4"/>
        <v>3</v>
      </c>
      <c r="K18" s="22">
        <v>2</v>
      </c>
      <c r="L18" s="27">
        <f t="shared" si="5"/>
        <v>6</v>
      </c>
      <c r="M18" s="28">
        <f t="shared" si="6"/>
        <v>3</v>
      </c>
      <c r="N18" s="30">
        <v>1.8333333333333333</v>
      </c>
      <c r="O18" s="28">
        <f t="shared" si="9"/>
        <v>2</v>
      </c>
      <c r="P18" s="30">
        <f t="shared" si="10"/>
        <v>1</v>
      </c>
      <c r="Q18" s="35">
        <f t="shared" si="11"/>
        <v>3</v>
      </c>
      <c r="R18" s="5">
        <v>3</v>
      </c>
      <c r="S18" s="5">
        <v>4</v>
      </c>
      <c r="T18" s="5">
        <f t="shared" si="7"/>
        <v>12</v>
      </c>
      <c r="U18" s="86">
        <f t="shared" si="8"/>
        <v>3</v>
      </c>
    </row>
    <row r="19" spans="1:21" x14ac:dyDescent="0.25">
      <c r="A19" s="8">
        <v>12</v>
      </c>
      <c r="B19" s="9" t="s">
        <v>49</v>
      </c>
      <c r="C19" s="16">
        <v>80.77</v>
      </c>
      <c r="D19" s="17">
        <f t="shared" si="0"/>
        <v>3</v>
      </c>
      <c r="E19" s="16">
        <v>369.58</v>
      </c>
      <c r="F19" s="17">
        <f t="shared" si="1"/>
        <v>3</v>
      </c>
      <c r="G19" s="16">
        <v>11218.79</v>
      </c>
      <c r="H19" s="17">
        <f t="shared" si="2"/>
        <v>3</v>
      </c>
      <c r="I19" s="21">
        <f t="shared" si="3"/>
        <v>3</v>
      </c>
      <c r="J19" s="24">
        <f t="shared" si="4"/>
        <v>3</v>
      </c>
      <c r="K19" s="22">
        <v>1</v>
      </c>
      <c r="L19" s="27">
        <f t="shared" si="5"/>
        <v>3</v>
      </c>
      <c r="M19" s="28">
        <f t="shared" si="6"/>
        <v>2</v>
      </c>
      <c r="N19" s="30">
        <v>1.6666666666666667</v>
      </c>
      <c r="O19" s="28">
        <f t="shared" si="9"/>
        <v>2</v>
      </c>
      <c r="P19" s="30">
        <f t="shared" si="10"/>
        <v>0</v>
      </c>
      <c r="Q19" s="33">
        <f t="shared" si="11"/>
        <v>2</v>
      </c>
      <c r="R19" s="5">
        <v>3</v>
      </c>
      <c r="S19" s="5">
        <v>4</v>
      </c>
      <c r="T19" s="5">
        <f t="shared" si="7"/>
        <v>12</v>
      </c>
      <c r="U19" s="86">
        <f t="shared" si="8"/>
        <v>3</v>
      </c>
    </row>
    <row r="20" spans="1:21" x14ac:dyDescent="0.25">
      <c r="A20" s="8">
        <v>13</v>
      </c>
      <c r="B20" s="9" t="s">
        <v>24</v>
      </c>
      <c r="C20" s="16">
        <v>60.48</v>
      </c>
      <c r="D20" s="17">
        <f t="shared" si="0"/>
        <v>2</v>
      </c>
      <c r="E20" s="16">
        <v>231.16</v>
      </c>
      <c r="F20" s="17">
        <f t="shared" si="1"/>
        <v>3</v>
      </c>
      <c r="G20" s="16">
        <v>2792.88</v>
      </c>
      <c r="H20" s="17">
        <f t="shared" si="2"/>
        <v>1</v>
      </c>
      <c r="I20" s="21">
        <f t="shared" si="3"/>
        <v>2</v>
      </c>
      <c r="J20" s="24">
        <f t="shared" si="4"/>
        <v>2</v>
      </c>
      <c r="K20" s="22">
        <v>4</v>
      </c>
      <c r="L20" s="27">
        <f t="shared" si="5"/>
        <v>8</v>
      </c>
      <c r="M20" s="28">
        <f t="shared" si="6"/>
        <v>3</v>
      </c>
      <c r="N20" s="30">
        <v>1.1666666666666667</v>
      </c>
      <c r="O20" s="28">
        <f t="shared" si="9"/>
        <v>1</v>
      </c>
      <c r="P20" s="30">
        <f t="shared" si="10"/>
        <v>2</v>
      </c>
      <c r="Q20" s="36">
        <f t="shared" si="11"/>
        <v>4</v>
      </c>
      <c r="R20" s="5">
        <v>3</v>
      </c>
      <c r="S20" s="5">
        <v>4</v>
      </c>
      <c r="T20" s="5">
        <f t="shared" si="7"/>
        <v>12</v>
      </c>
      <c r="U20" s="86">
        <f t="shared" si="8"/>
        <v>3</v>
      </c>
    </row>
    <row r="21" spans="1:21" x14ac:dyDescent="0.25">
      <c r="A21" s="8">
        <v>14</v>
      </c>
      <c r="B21" s="9" t="s">
        <v>25</v>
      </c>
      <c r="C21" s="16">
        <v>83.29</v>
      </c>
      <c r="D21" s="17">
        <f t="shared" si="0"/>
        <v>3</v>
      </c>
      <c r="E21" s="16">
        <v>425.74</v>
      </c>
      <c r="F21" s="17">
        <f t="shared" si="1"/>
        <v>3</v>
      </c>
      <c r="G21" s="16">
        <v>9384.61</v>
      </c>
      <c r="H21" s="17">
        <f t="shared" si="2"/>
        <v>3</v>
      </c>
      <c r="I21" s="21">
        <f t="shared" si="3"/>
        <v>3</v>
      </c>
      <c r="J21" s="24">
        <f t="shared" si="4"/>
        <v>3</v>
      </c>
      <c r="K21" s="22">
        <v>3</v>
      </c>
      <c r="L21" s="27">
        <f t="shared" si="5"/>
        <v>9</v>
      </c>
      <c r="M21" s="28">
        <f t="shared" si="6"/>
        <v>3</v>
      </c>
      <c r="N21" s="30">
        <v>2.3333333333333335</v>
      </c>
      <c r="O21" s="28">
        <f t="shared" si="9"/>
        <v>2</v>
      </c>
      <c r="P21" s="30">
        <f t="shared" si="10"/>
        <v>1</v>
      </c>
      <c r="Q21" s="35">
        <f t="shared" si="11"/>
        <v>3</v>
      </c>
      <c r="R21" s="5">
        <v>3</v>
      </c>
      <c r="S21" s="5">
        <v>4</v>
      </c>
      <c r="T21" s="5">
        <f t="shared" si="7"/>
        <v>12</v>
      </c>
      <c r="U21" s="86">
        <f t="shared" si="8"/>
        <v>3</v>
      </c>
    </row>
    <row r="22" spans="1:21" x14ac:dyDescent="0.25">
      <c r="A22" s="8">
        <v>15</v>
      </c>
      <c r="B22" s="9" t="s">
        <v>26</v>
      </c>
      <c r="C22" s="16">
        <v>63.7</v>
      </c>
      <c r="D22" s="17">
        <f t="shared" si="0"/>
        <v>2</v>
      </c>
      <c r="E22" s="16">
        <v>227.53</v>
      </c>
      <c r="F22" s="17">
        <f t="shared" si="1"/>
        <v>2</v>
      </c>
      <c r="G22" s="16">
        <v>11664.72</v>
      </c>
      <c r="H22" s="17">
        <f t="shared" si="2"/>
        <v>3</v>
      </c>
      <c r="I22" s="21">
        <f t="shared" si="3"/>
        <v>2.3333333333333335</v>
      </c>
      <c r="J22" s="24">
        <f t="shared" si="4"/>
        <v>2</v>
      </c>
      <c r="K22" s="22">
        <v>2</v>
      </c>
      <c r="L22" s="27">
        <f t="shared" si="5"/>
        <v>4</v>
      </c>
      <c r="M22" s="28">
        <f t="shared" si="6"/>
        <v>2</v>
      </c>
      <c r="N22" s="30">
        <v>1.6666666666666667</v>
      </c>
      <c r="O22" s="28">
        <f t="shared" si="9"/>
        <v>2</v>
      </c>
      <c r="P22" s="30">
        <f t="shared" si="10"/>
        <v>0</v>
      </c>
      <c r="Q22" s="33">
        <f t="shared" si="11"/>
        <v>2</v>
      </c>
      <c r="R22" s="5">
        <v>3</v>
      </c>
      <c r="S22" s="5">
        <v>4</v>
      </c>
      <c r="T22" s="5">
        <f t="shared" si="7"/>
        <v>12</v>
      </c>
      <c r="U22" s="86">
        <f t="shared" si="8"/>
        <v>3</v>
      </c>
    </row>
    <row r="23" spans="1:21" x14ac:dyDescent="0.25">
      <c r="A23" s="8">
        <v>16</v>
      </c>
      <c r="B23" s="9" t="s">
        <v>27</v>
      </c>
      <c r="C23" s="16">
        <v>93.51</v>
      </c>
      <c r="D23" s="17">
        <f t="shared" si="0"/>
        <v>3</v>
      </c>
      <c r="E23" s="16">
        <v>371.22</v>
      </c>
      <c r="F23" s="17">
        <f t="shared" si="1"/>
        <v>3</v>
      </c>
      <c r="G23" s="16">
        <v>7927.7</v>
      </c>
      <c r="H23" s="17">
        <f t="shared" si="2"/>
        <v>2</v>
      </c>
      <c r="I23" s="21">
        <f t="shared" si="3"/>
        <v>2.6666666666666665</v>
      </c>
      <c r="J23" s="24">
        <f t="shared" si="4"/>
        <v>3</v>
      </c>
      <c r="K23" s="22">
        <v>3</v>
      </c>
      <c r="L23" s="27">
        <f t="shared" si="5"/>
        <v>9</v>
      </c>
      <c r="M23" s="28">
        <f t="shared" si="6"/>
        <v>3</v>
      </c>
      <c r="N23" s="30">
        <v>1.5</v>
      </c>
      <c r="O23" s="28">
        <f t="shared" si="9"/>
        <v>2</v>
      </c>
      <c r="P23" s="30">
        <f t="shared" si="10"/>
        <v>1</v>
      </c>
      <c r="Q23" s="35">
        <f t="shared" si="11"/>
        <v>3</v>
      </c>
      <c r="R23" s="5">
        <v>3</v>
      </c>
      <c r="S23" s="5">
        <v>4</v>
      </c>
      <c r="T23" s="5">
        <f t="shared" si="7"/>
        <v>12</v>
      </c>
      <c r="U23" s="86">
        <f t="shared" si="8"/>
        <v>3</v>
      </c>
    </row>
    <row r="24" spans="1:21" x14ac:dyDescent="0.25">
      <c r="A24" s="8">
        <v>17</v>
      </c>
      <c r="B24" s="9" t="s">
        <v>28</v>
      </c>
      <c r="C24" s="16">
        <v>96.79</v>
      </c>
      <c r="D24" s="17">
        <f t="shared" si="0"/>
        <v>3</v>
      </c>
      <c r="E24" s="16">
        <v>324.67</v>
      </c>
      <c r="F24" s="17">
        <f t="shared" si="1"/>
        <v>3</v>
      </c>
      <c r="G24" s="16">
        <v>11465.47</v>
      </c>
      <c r="H24" s="17">
        <f t="shared" si="2"/>
        <v>3</v>
      </c>
      <c r="I24" s="21">
        <f t="shared" si="3"/>
        <v>3</v>
      </c>
      <c r="J24" s="24">
        <f t="shared" si="4"/>
        <v>3</v>
      </c>
      <c r="K24" s="22">
        <v>3</v>
      </c>
      <c r="L24" s="27">
        <f t="shared" si="5"/>
        <v>9</v>
      </c>
      <c r="M24" s="28">
        <f t="shared" si="6"/>
        <v>3</v>
      </c>
      <c r="N24" s="30">
        <v>2.1666666666666665</v>
      </c>
      <c r="O24" s="28">
        <f t="shared" si="9"/>
        <v>2</v>
      </c>
      <c r="P24" s="30">
        <f t="shared" si="10"/>
        <v>1</v>
      </c>
      <c r="Q24" s="35">
        <f t="shared" si="11"/>
        <v>3</v>
      </c>
      <c r="R24" s="5">
        <v>3</v>
      </c>
      <c r="S24" s="5">
        <v>4</v>
      </c>
      <c r="T24" s="5">
        <f t="shared" si="7"/>
        <v>12</v>
      </c>
      <c r="U24" s="86">
        <f t="shared" si="8"/>
        <v>3</v>
      </c>
    </row>
    <row r="25" spans="1:21" x14ac:dyDescent="0.25">
      <c r="A25" s="8">
        <v>18</v>
      </c>
      <c r="B25" s="9" t="s">
        <v>29</v>
      </c>
      <c r="C25" s="16">
        <v>86.21</v>
      </c>
      <c r="D25" s="17">
        <f t="shared" si="0"/>
        <v>3</v>
      </c>
      <c r="E25" s="16">
        <v>316.5</v>
      </c>
      <c r="F25" s="17">
        <f t="shared" si="1"/>
        <v>3</v>
      </c>
      <c r="G25" s="16">
        <v>7494.26</v>
      </c>
      <c r="H25" s="17">
        <f t="shared" si="2"/>
        <v>2</v>
      </c>
      <c r="I25" s="21">
        <f t="shared" si="3"/>
        <v>2.6666666666666665</v>
      </c>
      <c r="J25" s="24">
        <f t="shared" si="4"/>
        <v>3</v>
      </c>
      <c r="K25" s="22">
        <v>2</v>
      </c>
      <c r="L25" s="27">
        <f t="shared" si="5"/>
        <v>6</v>
      </c>
      <c r="M25" s="28">
        <f t="shared" si="6"/>
        <v>3</v>
      </c>
      <c r="N25" s="30">
        <v>1.5</v>
      </c>
      <c r="O25" s="28">
        <f t="shared" si="9"/>
        <v>2</v>
      </c>
      <c r="P25" s="30">
        <f t="shared" si="10"/>
        <v>1</v>
      </c>
      <c r="Q25" s="35">
        <f t="shared" si="11"/>
        <v>3</v>
      </c>
      <c r="R25" s="5">
        <v>3</v>
      </c>
      <c r="S25" s="5">
        <v>4</v>
      </c>
      <c r="T25" s="5">
        <f t="shared" si="7"/>
        <v>12</v>
      </c>
      <c r="U25" s="86">
        <f t="shared" si="8"/>
        <v>3</v>
      </c>
    </row>
    <row r="26" spans="1:21" x14ac:dyDescent="0.25">
      <c r="A26" s="8">
        <v>19</v>
      </c>
      <c r="B26" s="82" t="s">
        <v>30</v>
      </c>
      <c r="C26" s="16">
        <v>65.459999999999994</v>
      </c>
      <c r="D26" s="17">
        <f t="shared" si="0"/>
        <v>3</v>
      </c>
      <c r="E26" s="16">
        <v>296.73</v>
      </c>
      <c r="F26" s="17">
        <f t="shared" si="1"/>
        <v>3</v>
      </c>
      <c r="G26" s="16">
        <v>15575.52</v>
      </c>
      <c r="H26" s="17">
        <f t="shared" si="2"/>
        <v>4</v>
      </c>
      <c r="I26" s="21">
        <f t="shared" si="3"/>
        <v>3.3333333333333335</v>
      </c>
      <c r="J26" s="24">
        <f t="shared" si="4"/>
        <v>3</v>
      </c>
      <c r="K26" s="22">
        <v>1</v>
      </c>
      <c r="L26" s="27">
        <f t="shared" si="5"/>
        <v>3</v>
      </c>
      <c r="M26" s="28">
        <f t="shared" si="6"/>
        <v>2</v>
      </c>
      <c r="N26" s="30">
        <v>1.5</v>
      </c>
      <c r="O26" s="28">
        <f t="shared" si="9"/>
        <v>2</v>
      </c>
      <c r="P26" s="30">
        <f t="shared" si="10"/>
        <v>0</v>
      </c>
      <c r="Q26" s="33">
        <f t="shared" si="11"/>
        <v>2</v>
      </c>
      <c r="R26" s="5">
        <v>3</v>
      </c>
      <c r="S26" s="5">
        <v>4</v>
      </c>
      <c r="T26" s="5">
        <f t="shared" si="7"/>
        <v>12</v>
      </c>
      <c r="U26" s="86">
        <f t="shared" si="8"/>
        <v>3</v>
      </c>
    </row>
    <row r="27" spans="1:21" x14ac:dyDescent="0.25">
      <c r="A27" s="8">
        <v>20</v>
      </c>
      <c r="B27" s="9" t="s">
        <v>31</v>
      </c>
      <c r="C27" s="16">
        <v>40.69</v>
      </c>
      <c r="D27" s="17">
        <f t="shared" si="0"/>
        <v>1</v>
      </c>
      <c r="E27" s="16">
        <v>196.16</v>
      </c>
      <c r="F27" s="17">
        <f t="shared" si="1"/>
        <v>2</v>
      </c>
      <c r="G27" s="16">
        <v>8629.1</v>
      </c>
      <c r="H27" s="17">
        <f t="shared" si="2"/>
        <v>3</v>
      </c>
      <c r="I27" s="21">
        <f t="shared" si="3"/>
        <v>2</v>
      </c>
      <c r="J27" s="24">
        <f t="shared" si="4"/>
        <v>2</v>
      </c>
      <c r="K27" s="22">
        <v>3</v>
      </c>
      <c r="L27" s="27">
        <f t="shared" si="5"/>
        <v>6</v>
      </c>
      <c r="M27" s="28">
        <f t="shared" si="6"/>
        <v>3</v>
      </c>
      <c r="N27" s="30">
        <v>1.3333333333333333</v>
      </c>
      <c r="O27" s="28">
        <f t="shared" si="9"/>
        <v>1</v>
      </c>
      <c r="P27" s="30">
        <f t="shared" si="10"/>
        <v>2</v>
      </c>
      <c r="Q27" s="36">
        <f t="shared" si="11"/>
        <v>4</v>
      </c>
      <c r="R27" s="5">
        <v>3</v>
      </c>
      <c r="S27" s="5">
        <v>4</v>
      </c>
      <c r="T27" s="5">
        <f t="shared" si="7"/>
        <v>12</v>
      </c>
      <c r="U27" s="86">
        <f t="shared" si="8"/>
        <v>3</v>
      </c>
    </row>
    <row r="28" spans="1:21" x14ac:dyDescent="0.25">
      <c r="A28" s="8">
        <v>21</v>
      </c>
      <c r="B28" s="9" t="s">
        <v>32</v>
      </c>
      <c r="C28" s="16">
        <v>63.55</v>
      </c>
      <c r="D28" s="17">
        <f t="shared" si="0"/>
        <v>2</v>
      </c>
      <c r="E28" s="16">
        <v>291.43</v>
      </c>
      <c r="F28" s="17">
        <f t="shared" si="1"/>
        <v>3</v>
      </c>
      <c r="G28" s="16">
        <v>9206.66</v>
      </c>
      <c r="H28" s="17">
        <f t="shared" si="2"/>
        <v>3</v>
      </c>
      <c r="I28" s="21">
        <f t="shared" si="3"/>
        <v>2.6666666666666665</v>
      </c>
      <c r="J28" s="24">
        <f t="shared" si="4"/>
        <v>3</v>
      </c>
      <c r="K28" s="22">
        <v>3</v>
      </c>
      <c r="L28" s="27">
        <f t="shared" si="5"/>
        <v>9</v>
      </c>
      <c r="M28" s="28">
        <f t="shared" si="6"/>
        <v>3</v>
      </c>
      <c r="N28" s="30">
        <v>1.8333333333333333</v>
      </c>
      <c r="O28" s="28">
        <f t="shared" si="9"/>
        <v>2</v>
      </c>
      <c r="P28" s="30">
        <f t="shared" si="10"/>
        <v>1</v>
      </c>
      <c r="Q28" s="35">
        <f t="shared" si="11"/>
        <v>3</v>
      </c>
      <c r="R28" s="5">
        <v>3</v>
      </c>
      <c r="S28" s="5">
        <v>4</v>
      </c>
      <c r="T28" s="5">
        <f t="shared" si="7"/>
        <v>12</v>
      </c>
      <c r="U28" s="86">
        <f t="shared" si="8"/>
        <v>3</v>
      </c>
    </row>
    <row r="29" spans="1:21" x14ac:dyDescent="0.25">
      <c r="A29" s="8">
        <v>22</v>
      </c>
      <c r="B29" s="82" t="s">
        <v>33</v>
      </c>
      <c r="C29" s="16">
        <v>574.30999999999995</v>
      </c>
      <c r="D29" s="17">
        <f t="shared" si="0"/>
        <v>4</v>
      </c>
      <c r="E29" s="16">
        <v>1401.56</v>
      </c>
      <c r="F29" s="17">
        <f t="shared" si="1"/>
        <v>4</v>
      </c>
      <c r="G29" s="16">
        <v>5047.6899999999996</v>
      </c>
      <c r="H29" s="17">
        <f t="shared" si="2"/>
        <v>2</v>
      </c>
      <c r="I29" s="21">
        <f t="shared" si="3"/>
        <v>3.3333333333333335</v>
      </c>
      <c r="J29" s="24">
        <f t="shared" si="4"/>
        <v>3</v>
      </c>
      <c r="K29" s="22">
        <v>4</v>
      </c>
      <c r="L29" s="27">
        <f t="shared" si="5"/>
        <v>12</v>
      </c>
      <c r="M29" s="28">
        <f t="shared" si="6"/>
        <v>4</v>
      </c>
      <c r="N29" s="30">
        <v>2.1666666666666665</v>
      </c>
      <c r="O29" s="28">
        <f t="shared" si="9"/>
        <v>2</v>
      </c>
      <c r="P29" s="30">
        <f t="shared" si="10"/>
        <v>2</v>
      </c>
      <c r="Q29" s="36">
        <f t="shared" si="11"/>
        <v>4</v>
      </c>
      <c r="R29" s="5">
        <v>3</v>
      </c>
      <c r="S29" s="5">
        <v>4</v>
      </c>
      <c r="T29" s="5">
        <f t="shared" si="7"/>
        <v>12</v>
      </c>
      <c r="U29" s="86">
        <f t="shared" si="8"/>
        <v>3</v>
      </c>
    </row>
    <row r="30" spans="1:21" x14ac:dyDescent="0.25">
      <c r="A30" s="8">
        <v>23</v>
      </c>
      <c r="B30" s="9" t="s">
        <v>34</v>
      </c>
      <c r="C30" s="16">
        <v>97.08</v>
      </c>
      <c r="D30" s="17">
        <f t="shared" si="0"/>
        <v>3</v>
      </c>
      <c r="E30" s="16">
        <v>466.03</v>
      </c>
      <c r="F30" s="17">
        <f t="shared" si="1"/>
        <v>3</v>
      </c>
      <c r="G30" s="16">
        <v>2392.15</v>
      </c>
      <c r="H30" s="17">
        <f t="shared" si="2"/>
        <v>1</v>
      </c>
      <c r="I30" s="21">
        <f t="shared" si="3"/>
        <v>2.3333333333333335</v>
      </c>
      <c r="J30" s="24">
        <f t="shared" si="4"/>
        <v>2</v>
      </c>
      <c r="K30" s="22">
        <v>4</v>
      </c>
      <c r="L30" s="27">
        <f t="shared" si="5"/>
        <v>8</v>
      </c>
      <c r="M30" s="28">
        <f t="shared" si="6"/>
        <v>3</v>
      </c>
      <c r="N30" s="30">
        <v>1.8333333333333333</v>
      </c>
      <c r="O30" s="28">
        <f t="shared" si="9"/>
        <v>2</v>
      </c>
      <c r="P30" s="30">
        <f t="shared" si="10"/>
        <v>1</v>
      </c>
      <c r="Q30" s="35">
        <f t="shared" si="11"/>
        <v>3</v>
      </c>
      <c r="R30" s="5">
        <v>3</v>
      </c>
      <c r="S30" s="5">
        <v>4</v>
      </c>
      <c r="T30" s="5">
        <f t="shared" si="7"/>
        <v>12</v>
      </c>
      <c r="U30" s="86">
        <f t="shared" si="8"/>
        <v>3</v>
      </c>
    </row>
    <row r="31" spans="1:21" x14ac:dyDescent="0.25">
      <c r="A31" s="8">
        <v>24</v>
      </c>
      <c r="B31" s="9" t="s">
        <v>35</v>
      </c>
      <c r="C31" s="16">
        <v>50.01</v>
      </c>
      <c r="D31" s="17">
        <f t="shared" si="0"/>
        <v>2</v>
      </c>
      <c r="E31" s="16">
        <v>181.56</v>
      </c>
      <c r="F31" s="17">
        <f t="shared" si="1"/>
        <v>2</v>
      </c>
      <c r="G31" s="16">
        <v>11775.48</v>
      </c>
      <c r="H31" s="17">
        <f t="shared" si="2"/>
        <v>4</v>
      </c>
      <c r="I31" s="21">
        <f t="shared" si="3"/>
        <v>2.6666666666666665</v>
      </c>
      <c r="J31" s="24">
        <f t="shared" si="4"/>
        <v>3</v>
      </c>
      <c r="K31" s="22">
        <v>2</v>
      </c>
      <c r="L31" s="27">
        <f t="shared" si="5"/>
        <v>6</v>
      </c>
      <c r="M31" s="28">
        <f t="shared" si="6"/>
        <v>3</v>
      </c>
      <c r="N31" s="30">
        <v>2</v>
      </c>
      <c r="O31" s="28">
        <f t="shared" si="9"/>
        <v>2</v>
      </c>
      <c r="P31" s="30">
        <f t="shared" si="10"/>
        <v>1</v>
      </c>
      <c r="Q31" s="35">
        <f t="shared" si="11"/>
        <v>3</v>
      </c>
      <c r="R31" s="5">
        <v>3</v>
      </c>
      <c r="S31" s="5">
        <v>4</v>
      </c>
      <c r="T31" s="5">
        <f t="shared" si="7"/>
        <v>12</v>
      </c>
      <c r="U31" s="86">
        <f t="shared" si="8"/>
        <v>3</v>
      </c>
    </row>
    <row r="32" spans="1:21" x14ac:dyDescent="0.25">
      <c r="A32" s="8">
        <v>25</v>
      </c>
      <c r="B32" s="9" t="s">
        <v>36</v>
      </c>
      <c r="C32" s="16">
        <v>78.790000000000006</v>
      </c>
      <c r="D32" s="17">
        <f t="shared" si="0"/>
        <v>3</v>
      </c>
      <c r="E32" s="16">
        <v>228.33</v>
      </c>
      <c r="F32" s="17">
        <f t="shared" si="1"/>
        <v>2</v>
      </c>
      <c r="G32" s="16">
        <v>5199.2700000000004</v>
      </c>
      <c r="H32" s="17">
        <f t="shared" si="2"/>
        <v>2</v>
      </c>
      <c r="I32" s="21">
        <f t="shared" si="3"/>
        <v>2.3333333333333335</v>
      </c>
      <c r="J32" s="24">
        <f t="shared" si="4"/>
        <v>2</v>
      </c>
      <c r="K32" s="22">
        <v>4</v>
      </c>
      <c r="L32" s="27">
        <f t="shared" si="5"/>
        <v>8</v>
      </c>
      <c r="M32" s="28">
        <f t="shared" si="6"/>
        <v>3</v>
      </c>
      <c r="N32" s="30">
        <v>2</v>
      </c>
      <c r="O32" s="28">
        <f t="shared" si="9"/>
        <v>2</v>
      </c>
      <c r="P32" s="30">
        <f t="shared" si="10"/>
        <v>1</v>
      </c>
      <c r="Q32" s="35">
        <f t="shared" si="11"/>
        <v>3</v>
      </c>
      <c r="R32" s="5">
        <v>3</v>
      </c>
      <c r="S32" s="5">
        <v>4</v>
      </c>
      <c r="T32" s="5">
        <f t="shared" si="7"/>
        <v>12</v>
      </c>
      <c r="U32" s="86">
        <f t="shared" si="8"/>
        <v>3</v>
      </c>
    </row>
    <row r="33" spans="1:21" ht="15.75" thickBot="1" x14ac:dyDescent="0.3">
      <c r="A33" s="11">
        <v>26</v>
      </c>
      <c r="B33" s="12" t="s">
        <v>37</v>
      </c>
      <c r="C33" s="18">
        <v>43.71</v>
      </c>
      <c r="D33" s="19">
        <f t="shared" si="0"/>
        <v>1</v>
      </c>
      <c r="E33" s="18">
        <v>218.49</v>
      </c>
      <c r="F33" s="19">
        <f t="shared" si="1"/>
        <v>2</v>
      </c>
      <c r="G33" s="18">
        <v>7306.98</v>
      </c>
      <c r="H33" s="19">
        <f t="shared" si="2"/>
        <v>2</v>
      </c>
      <c r="I33" s="21">
        <f t="shared" si="3"/>
        <v>1.6666666666666667</v>
      </c>
      <c r="J33" s="25">
        <f t="shared" si="4"/>
        <v>2</v>
      </c>
      <c r="K33" s="22">
        <v>3</v>
      </c>
      <c r="L33" s="27">
        <f t="shared" si="5"/>
        <v>6</v>
      </c>
      <c r="M33" s="29">
        <f t="shared" si="6"/>
        <v>3</v>
      </c>
      <c r="N33" s="30">
        <v>1.5</v>
      </c>
      <c r="O33" s="29">
        <f t="shared" si="9"/>
        <v>2</v>
      </c>
      <c r="P33" s="30">
        <f t="shared" si="10"/>
        <v>1</v>
      </c>
      <c r="Q33" s="37">
        <f t="shared" si="11"/>
        <v>3</v>
      </c>
      <c r="R33" s="5">
        <v>3</v>
      </c>
      <c r="S33" s="5">
        <v>4</v>
      </c>
      <c r="T33" s="5">
        <f t="shared" si="7"/>
        <v>12</v>
      </c>
      <c r="U33" s="86">
        <f t="shared" si="8"/>
        <v>3</v>
      </c>
    </row>
  </sheetData>
  <sortState xmlns:xlrd2="http://schemas.microsoft.com/office/spreadsheetml/2017/richdata2" ref="A8:U33">
    <sortCondition ref="A22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6:U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G4" sqref="G4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9" width="17.5703125" style="1" customWidth="1"/>
    <col min="10" max="10" width="15.42578125" style="3" customWidth="1"/>
    <col min="11" max="11" width="21.28515625" style="3" customWidth="1"/>
    <col min="12" max="12" width="15.7109375" style="3" customWidth="1"/>
    <col min="13" max="14" width="16" style="3" customWidth="1"/>
    <col min="15" max="15" width="17" style="3" customWidth="1"/>
    <col min="16" max="16" width="16.85546875" style="3" customWidth="1"/>
    <col min="17" max="17" width="15.140625" style="3" customWidth="1"/>
    <col min="18" max="18" width="14.5703125" style="3" customWidth="1"/>
    <col min="19" max="19" width="16.85546875" style="3" customWidth="1"/>
    <col min="20" max="20" width="16.28515625" style="3" customWidth="1"/>
    <col min="21" max="21" width="16.42578125" style="1" customWidth="1"/>
    <col min="22" max="16384" width="8.7109375" style="1"/>
  </cols>
  <sheetData>
    <row r="6" spans="1:21" ht="15" thickBot="1" x14ac:dyDescent="0.25"/>
    <row r="7" spans="1:21" ht="75" x14ac:dyDescent="0.2">
      <c r="A7" s="6" t="s">
        <v>0</v>
      </c>
      <c r="B7" s="7" t="s">
        <v>1</v>
      </c>
      <c r="C7" s="6" t="s">
        <v>50</v>
      </c>
      <c r="D7" s="7" t="s">
        <v>39</v>
      </c>
      <c r="E7" s="6" t="s">
        <v>52</v>
      </c>
      <c r="F7" s="7" t="s">
        <v>38</v>
      </c>
      <c r="G7" s="6" t="s">
        <v>51</v>
      </c>
      <c r="H7" s="7" t="s">
        <v>40</v>
      </c>
      <c r="I7" s="42" t="s">
        <v>2</v>
      </c>
      <c r="J7" s="44" t="s">
        <v>3</v>
      </c>
      <c r="K7" s="39" t="s">
        <v>4</v>
      </c>
      <c r="L7" s="46" t="s">
        <v>5</v>
      </c>
      <c r="M7" s="44" t="s">
        <v>6</v>
      </c>
      <c r="N7" s="42" t="s">
        <v>45</v>
      </c>
      <c r="O7" s="44" t="s">
        <v>7</v>
      </c>
      <c r="P7" s="42" t="s">
        <v>8</v>
      </c>
      <c r="Q7" s="44" t="s">
        <v>9</v>
      </c>
      <c r="R7" s="2" t="s">
        <v>10</v>
      </c>
      <c r="S7" s="2" t="s">
        <v>11</v>
      </c>
      <c r="T7" s="2" t="s">
        <v>12</v>
      </c>
      <c r="U7" s="2" t="s">
        <v>13</v>
      </c>
    </row>
    <row r="8" spans="1:21" ht="15" x14ac:dyDescent="0.2">
      <c r="A8" s="8">
        <v>1</v>
      </c>
      <c r="B8" s="9" t="s">
        <v>14</v>
      </c>
      <c r="C8" s="16">
        <v>177.03</v>
      </c>
      <c r="D8" s="17">
        <f t="shared" ref="D8:D33" si="0">IF(C8&lt;44,1,IF(C8&lt;65,2,IF(C8&lt;178,3,4)))</f>
        <v>3</v>
      </c>
      <c r="E8" s="40">
        <v>0.55733399205500989</v>
      </c>
      <c r="F8" s="17">
        <f t="shared" ref="F8:F33" si="1">IF(E8&lt;0.45,4,IF(E8&lt;0.572,3,IF(E8&lt;0.677,2,1)))</f>
        <v>3</v>
      </c>
      <c r="G8" s="16">
        <v>834.29</v>
      </c>
      <c r="H8" s="17">
        <f t="shared" ref="H8:H33" si="2">IF(G8&lt;88,1,IF(G8&lt;231,2,IF(G8&lt;834,3,4)))</f>
        <v>4</v>
      </c>
      <c r="I8" s="21">
        <f t="shared" ref="I8:I33" si="3">AVERAGE(D8,F8,H8)</f>
        <v>3.3333333333333335</v>
      </c>
      <c r="J8" s="24">
        <f t="shared" ref="J8:J33" si="4">ROUND(I8,0)</f>
        <v>3</v>
      </c>
      <c r="K8" s="43">
        <v>2</v>
      </c>
      <c r="L8" s="47">
        <f t="shared" ref="L8:L33" si="5">J8*K8</f>
        <v>6</v>
      </c>
      <c r="M8" s="48">
        <f t="shared" ref="M8:M33" si="6">IF(L8&lt;3,1,IF(L8&lt;5,2,IF(L8&lt;12,3,4)))</f>
        <v>3</v>
      </c>
      <c r="N8" s="50">
        <v>1.8333333333333333</v>
      </c>
      <c r="O8" s="48">
        <f>ROUND(N8,0)</f>
        <v>2</v>
      </c>
      <c r="P8" s="50">
        <f>M8-O8</f>
        <v>1</v>
      </c>
      <c r="Q8" s="55">
        <f>IF(P8&lt;-1,1,IF(P8&lt;1,2,IF(P8=1,3,4)))</f>
        <v>3</v>
      </c>
      <c r="R8" s="38">
        <v>1</v>
      </c>
      <c r="S8" s="38">
        <v>6</v>
      </c>
      <c r="T8" s="38">
        <f>R8*S8</f>
        <v>6</v>
      </c>
      <c r="U8" s="87">
        <f>IF(T8&lt;6,1,IF(T8&lt;12,2,IF(T8&lt;18,3,4)))</f>
        <v>2</v>
      </c>
    </row>
    <row r="9" spans="1:21" ht="15" x14ac:dyDescent="0.2">
      <c r="A9" s="8">
        <v>2</v>
      </c>
      <c r="B9" s="9" t="s">
        <v>15</v>
      </c>
      <c r="C9" s="16">
        <v>25.56</v>
      </c>
      <c r="D9" s="17">
        <f t="shared" si="0"/>
        <v>1</v>
      </c>
      <c r="E9" s="40">
        <v>0.52972641894650874</v>
      </c>
      <c r="F9" s="17">
        <f t="shared" si="1"/>
        <v>3</v>
      </c>
      <c r="G9" s="16">
        <v>87.79</v>
      </c>
      <c r="H9" s="17">
        <f t="shared" si="2"/>
        <v>1</v>
      </c>
      <c r="I9" s="21">
        <f t="shared" si="3"/>
        <v>1.6666666666666667</v>
      </c>
      <c r="J9" s="24">
        <f t="shared" si="4"/>
        <v>2</v>
      </c>
      <c r="K9" s="43">
        <v>1</v>
      </c>
      <c r="L9" s="47">
        <f t="shared" si="5"/>
        <v>2</v>
      </c>
      <c r="M9" s="48">
        <f t="shared" si="6"/>
        <v>1</v>
      </c>
      <c r="N9" s="50">
        <v>1.1666666666666667</v>
      </c>
      <c r="O9" s="48">
        <f>ROUND(N9,0)</f>
        <v>1</v>
      </c>
      <c r="P9" s="50">
        <f>M9-O9</f>
        <v>0</v>
      </c>
      <c r="Q9" s="54">
        <f>IF(P9&lt;-1,1,IF(P9&lt;1,2,IF(P9=1,3,4)))</f>
        <v>2</v>
      </c>
      <c r="R9" s="38">
        <v>1</v>
      </c>
      <c r="S9" s="38">
        <v>6</v>
      </c>
      <c r="T9" s="38">
        <f t="shared" ref="T9:T33" si="7">R9*S9</f>
        <v>6</v>
      </c>
      <c r="U9" s="87">
        <f t="shared" ref="U9:U33" si="8">IF(T9&lt;6,1,IF(T9&lt;12,2,IF(T9&lt;18,3,4)))</f>
        <v>2</v>
      </c>
    </row>
    <row r="10" spans="1:21" ht="15" x14ac:dyDescent="0.2">
      <c r="A10" s="8">
        <v>3</v>
      </c>
      <c r="B10" s="10" t="s">
        <v>48</v>
      </c>
      <c r="C10" s="16">
        <v>98.85</v>
      </c>
      <c r="D10" s="17">
        <f t="shared" si="0"/>
        <v>3</v>
      </c>
      <c r="E10" s="40">
        <v>0.34030148747129879</v>
      </c>
      <c r="F10" s="17">
        <f t="shared" si="1"/>
        <v>4</v>
      </c>
      <c r="G10" s="16">
        <v>252.98</v>
      </c>
      <c r="H10" s="17">
        <f t="shared" si="2"/>
        <v>3</v>
      </c>
      <c r="I10" s="21">
        <f t="shared" si="3"/>
        <v>3.3333333333333335</v>
      </c>
      <c r="J10" s="24">
        <f t="shared" si="4"/>
        <v>3</v>
      </c>
      <c r="K10" s="43">
        <v>2</v>
      </c>
      <c r="L10" s="47">
        <f t="shared" si="5"/>
        <v>6</v>
      </c>
      <c r="M10" s="48">
        <f t="shared" si="6"/>
        <v>3</v>
      </c>
      <c r="N10" s="50">
        <v>2.6666666666666665</v>
      </c>
      <c r="O10" s="48">
        <f>ROUND(N10,0)</f>
        <v>3</v>
      </c>
      <c r="P10" s="50">
        <f>M10-O10</f>
        <v>0</v>
      </c>
      <c r="Q10" s="54">
        <f>IF(P10&lt;-1,1,IF(P10&lt;1,2,IF(P10=1,3,4)))</f>
        <v>2</v>
      </c>
      <c r="R10" s="38">
        <v>1</v>
      </c>
      <c r="S10" s="38">
        <v>6</v>
      </c>
      <c r="T10" s="38">
        <f t="shared" si="7"/>
        <v>6</v>
      </c>
      <c r="U10" s="87">
        <f t="shared" si="8"/>
        <v>2</v>
      </c>
    </row>
    <row r="11" spans="1:21" ht="15" x14ac:dyDescent="0.2">
      <c r="A11" s="8">
        <v>4</v>
      </c>
      <c r="B11" s="9" t="s">
        <v>16</v>
      </c>
      <c r="C11" s="16">
        <v>59.66</v>
      </c>
      <c r="D11" s="17">
        <f t="shared" si="0"/>
        <v>2</v>
      </c>
      <c r="E11" s="40">
        <v>0.73811965331722607</v>
      </c>
      <c r="F11" s="17">
        <f t="shared" si="1"/>
        <v>1</v>
      </c>
      <c r="G11" s="16">
        <v>161.09</v>
      </c>
      <c r="H11" s="17">
        <f t="shared" si="2"/>
        <v>2</v>
      </c>
      <c r="I11" s="21">
        <f t="shared" si="3"/>
        <v>1.6666666666666667</v>
      </c>
      <c r="J11" s="24">
        <f t="shared" si="4"/>
        <v>2</v>
      </c>
      <c r="K11" s="43">
        <v>1</v>
      </c>
      <c r="L11" s="47">
        <f t="shared" si="5"/>
        <v>2</v>
      </c>
      <c r="M11" s="48">
        <f t="shared" si="6"/>
        <v>1</v>
      </c>
      <c r="N11" s="50">
        <v>3</v>
      </c>
      <c r="O11" s="48">
        <f>ROUND(N11,0)</f>
        <v>3</v>
      </c>
      <c r="P11" s="50">
        <f>M11-O11</f>
        <v>-2</v>
      </c>
      <c r="Q11" s="53">
        <f>IF(P11&lt;-1,1,IF(P11&lt;1,2,IF(P11=1,3,4)))</f>
        <v>1</v>
      </c>
      <c r="R11" s="38">
        <v>1</v>
      </c>
      <c r="S11" s="38">
        <v>6</v>
      </c>
      <c r="T11" s="38">
        <f t="shared" si="7"/>
        <v>6</v>
      </c>
      <c r="U11" s="87">
        <f t="shared" si="8"/>
        <v>2</v>
      </c>
    </row>
    <row r="12" spans="1:21" ht="15" x14ac:dyDescent="0.2">
      <c r="A12" s="8">
        <v>5</v>
      </c>
      <c r="B12" s="9" t="s">
        <v>17</v>
      </c>
      <c r="C12" s="16">
        <v>93.11</v>
      </c>
      <c r="D12" s="17">
        <f t="shared" si="0"/>
        <v>3</v>
      </c>
      <c r="E12" s="40">
        <v>0.67619039904087619</v>
      </c>
      <c r="F12" s="17">
        <f t="shared" si="1"/>
        <v>2</v>
      </c>
      <c r="G12" s="16">
        <v>419.01</v>
      </c>
      <c r="H12" s="17">
        <f t="shared" si="2"/>
        <v>3</v>
      </c>
      <c r="I12" s="21">
        <f t="shared" si="3"/>
        <v>2.6666666666666665</v>
      </c>
      <c r="J12" s="24">
        <f t="shared" si="4"/>
        <v>3</v>
      </c>
      <c r="K12" s="43">
        <v>1</v>
      </c>
      <c r="L12" s="47">
        <f t="shared" si="5"/>
        <v>3</v>
      </c>
      <c r="M12" s="48">
        <f t="shared" si="6"/>
        <v>2</v>
      </c>
      <c r="N12" s="51" t="s">
        <v>47</v>
      </c>
      <c r="O12" s="52" t="s">
        <v>47</v>
      </c>
      <c r="P12" s="50">
        <f>M12</f>
        <v>2</v>
      </c>
      <c r="Q12" s="54">
        <f>M12</f>
        <v>2</v>
      </c>
      <c r="R12" s="38">
        <v>1</v>
      </c>
      <c r="S12" s="38">
        <v>6</v>
      </c>
      <c r="T12" s="38">
        <f t="shared" si="7"/>
        <v>6</v>
      </c>
      <c r="U12" s="87">
        <f t="shared" si="8"/>
        <v>2</v>
      </c>
    </row>
    <row r="13" spans="1:21" ht="15" x14ac:dyDescent="0.2">
      <c r="A13" s="8">
        <v>6</v>
      </c>
      <c r="B13" s="9" t="s">
        <v>18</v>
      </c>
      <c r="C13" s="16">
        <v>89.89</v>
      </c>
      <c r="D13" s="17">
        <f t="shared" si="0"/>
        <v>3</v>
      </c>
      <c r="E13" s="40">
        <v>0.59527933298425095</v>
      </c>
      <c r="F13" s="17">
        <f t="shared" si="1"/>
        <v>2</v>
      </c>
      <c r="G13" s="16">
        <v>400.27</v>
      </c>
      <c r="H13" s="17">
        <f t="shared" si="2"/>
        <v>3</v>
      </c>
      <c r="I13" s="21">
        <f t="shared" si="3"/>
        <v>2.6666666666666665</v>
      </c>
      <c r="J13" s="24">
        <f t="shared" si="4"/>
        <v>3</v>
      </c>
      <c r="K13" s="43">
        <v>1</v>
      </c>
      <c r="L13" s="47">
        <f t="shared" si="5"/>
        <v>3</v>
      </c>
      <c r="M13" s="48">
        <f t="shared" si="6"/>
        <v>2</v>
      </c>
      <c r="N13" s="50">
        <v>3.3333333333333335</v>
      </c>
      <c r="O13" s="48">
        <f t="shared" ref="O13:O33" si="9">ROUND(N13,0)</f>
        <v>3</v>
      </c>
      <c r="P13" s="50">
        <f t="shared" ref="P13:P33" si="10">M13-O13</f>
        <v>-1</v>
      </c>
      <c r="Q13" s="54">
        <f t="shared" ref="Q13:Q33" si="11">IF(P13&lt;-1,1,IF(P13&lt;1,2,IF(P13=1,3,4)))</f>
        <v>2</v>
      </c>
      <c r="R13" s="38">
        <v>1</v>
      </c>
      <c r="S13" s="38">
        <v>6</v>
      </c>
      <c r="T13" s="38">
        <f t="shared" si="7"/>
        <v>6</v>
      </c>
      <c r="U13" s="87">
        <f t="shared" si="8"/>
        <v>2</v>
      </c>
    </row>
    <row r="14" spans="1:21" ht="15" x14ac:dyDescent="0.2">
      <c r="A14" s="8">
        <v>7</v>
      </c>
      <c r="B14" s="9" t="s">
        <v>19</v>
      </c>
      <c r="C14" s="16">
        <v>98.79</v>
      </c>
      <c r="D14" s="17">
        <f t="shared" si="0"/>
        <v>3</v>
      </c>
      <c r="E14" s="40">
        <v>0.6387926887926888</v>
      </c>
      <c r="F14" s="17">
        <f t="shared" si="1"/>
        <v>2</v>
      </c>
      <c r="G14" s="16">
        <v>283.52999999999997</v>
      </c>
      <c r="H14" s="17">
        <f t="shared" si="2"/>
        <v>3</v>
      </c>
      <c r="I14" s="21">
        <f t="shared" si="3"/>
        <v>2.6666666666666665</v>
      </c>
      <c r="J14" s="24">
        <f t="shared" si="4"/>
        <v>3</v>
      </c>
      <c r="K14" s="43">
        <v>1</v>
      </c>
      <c r="L14" s="47">
        <f t="shared" si="5"/>
        <v>3</v>
      </c>
      <c r="M14" s="48">
        <f t="shared" si="6"/>
        <v>2</v>
      </c>
      <c r="N14" s="50">
        <v>1.3333333333333333</v>
      </c>
      <c r="O14" s="48">
        <f t="shared" si="9"/>
        <v>1</v>
      </c>
      <c r="P14" s="50">
        <f t="shared" si="10"/>
        <v>1</v>
      </c>
      <c r="Q14" s="55">
        <f t="shared" si="11"/>
        <v>3</v>
      </c>
      <c r="R14" s="38">
        <v>1</v>
      </c>
      <c r="S14" s="38">
        <v>6</v>
      </c>
      <c r="T14" s="38">
        <f t="shared" si="7"/>
        <v>6</v>
      </c>
      <c r="U14" s="87">
        <f t="shared" si="8"/>
        <v>2</v>
      </c>
    </row>
    <row r="15" spans="1:21" ht="15" x14ac:dyDescent="0.2">
      <c r="A15" s="8">
        <v>8</v>
      </c>
      <c r="B15" s="9" t="s">
        <v>20</v>
      </c>
      <c r="C15" s="16">
        <v>110.05</v>
      </c>
      <c r="D15" s="17">
        <f t="shared" si="0"/>
        <v>3</v>
      </c>
      <c r="E15" s="40">
        <v>0.5039792173518618</v>
      </c>
      <c r="F15" s="17">
        <f t="shared" si="1"/>
        <v>3</v>
      </c>
      <c r="G15" s="16">
        <v>226.9</v>
      </c>
      <c r="H15" s="17">
        <f t="shared" si="2"/>
        <v>2</v>
      </c>
      <c r="I15" s="21">
        <f t="shared" si="3"/>
        <v>2.6666666666666665</v>
      </c>
      <c r="J15" s="24">
        <f t="shared" si="4"/>
        <v>3</v>
      </c>
      <c r="K15" s="43">
        <v>1</v>
      </c>
      <c r="L15" s="47">
        <f t="shared" si="5"/>
        <v>3</v>
      </c>
      <c r="M15" s="48">
        <f t="shared" si="6"/>
        <v>2</v>
      </c>
      <c r="N15" s="50">
        <v>2.3333333333333335</v>
      </c>
      <c r="O15" s="48">
        <f t="shared" si="9"/>
        <v>2</v>
      </c>
      <c r="P15" s="50">
        <f t="shared" si="10"/>
        <v>0</v>
      </c>
      <c r="Q15" s="54">
        <f t="shared" si="11"/>
        <v>2</v>
      </c>
      <c r="R15" s="38">
        <v>1</v>
      </c>
      <c r="S15" s="38">
        <v>6</v>
      </c>
      <c r="T15" s="38">
        <f t="shared" si="7"/>
        <v>6</v>
      </c>
      <c r="U15" s="87">
        <f t="shared" si="8"/>
        <v>2</v>
      </c>
    </row>
    <row r="16" spans="1:21" ht="15" x14ac:dyDescent="0.2">
      <c r="A16" s="8">
        <v>9</v>
      </c>
      <c r="B16" s="9" t="s">
        <v>21</v>
      </c>
      <c r="C16" s="16">
        <v>77.06</v>
      </c>
      <c r="D16" s="17">
        <f t="shared" si="0"/>
        <v>3</v>
      </c>
      <c r="E16" s="40">
        <v>0.72773519163763067</v>
      </c>
      <c r="F16" s="17">
        <f t="shared" si="1"/>
        <v>1</v>
      </c>
      <c r="G16" s="16">
        <v>309.32</v>
      </c>
      <c r="H16" s="17">
        <f t="shared" si="2"/>
        <v>3</v>
      </c>
      <c r="I16" s="21">
        <f t="shared" si="3"/>
        <v>2.3333333333333335</v>
      </c>
      <c r="J16" s="24">
        <f t="shared" si="4"/>
        <v>2</v>
      </c>
      <c r="K16" s="43">
        <v>1</v>
      </c>
      <c r="L16" s="47">
        <f t="shared" si="5"/>
        <v>2</v>
      </c>
      <c r="M16" s="48">
        <f t="shared" si="6"/>
        <v>1</v>
      </c>
      <c r="N16" s="50">
        <v>1.8333333333333333</v>
      </c>
      <c r="O16" s="48">
        <f t="shared" si="9"/>
        <v>2</v>
      </c>
      <c r="P16" s="50">
        <f t="shared" si="10"/>
        <v>-1</v>
      </c>
      <c r="Q16" s="54">
        <f t="shared" si="11"/>
        <v>2</v>
      </c>
      <c r="R16" s="38">
        <v>1</v>
      </c>
      <c r="S16" s="38">
        <v>6</v>
      </c>
      <c r="T16" s="38">
        <f t="shared" si="7"/>
        <v>6</v>
      </c>
      <c r="U16" s="87">
        <f t="shared" si="8"/>
        <v>2</v>
      </c>
    </row>
    <row r="17" spans="1:21" ht="15" x14ac:dyDescent="0.2">
      <c r="A17" s="8">
        <v>10</v>
      </c>
      <c r="B17" s="9" t="s">
        <v>22</v>
      </c>
      <c r="C17" s="16">
        <v>59.84</v>
      </c>
      <c r="D17" s="17">
        <f t="shared" si="0"/>
        <v>2</v>
      </c>
      <c r="E17" s="40">
        <v>0.6954762780433984</v>
      </c>
      <c r="F17" s="17">
        <f t="shared" si="1"/>
        <v>1</v>
      </c>
      <c r="G17" s="16">
        <v>208.37</v>
      </c>
      <c r="H17" s="17">
        <f t="shared" si="2"/>
        <v>2</v>
      </c>
      <c r="I17" s="21">
        <f t="shared" si="3"/>
        <v>1.6666666666666667</v>
      </c>
      <c r="J17" s="24">
        <f t="shared" si="4"/>
        <v>2</v>
      </c>
      <c r="K17" s="43">
        <v>2</v>
      </c>
      <c r="L17" s="47">
        <f t="shared" si="5"/>
        <v>4</v>
      </c>
      <c r="M17" s="48">
        <f t="shared" si="6"/>
        <v>2</v>
      </c>
      <c r="N17" s="50">
        <v>2.5</v>
      </c>
      <c r="O17" s="48">
        <f t="shared" si="9"/>
        <v>3</v>
      </c>
      <c r="P17" s="50">
        <f t="shared" si="10"/>
        <v>-1</v>
      </c>
      <c r="Q17" s="54">
        <f t="shared" si="11"/>
        <v>2</v>
      </c>
      <c r="R17" s="38">
        <v>1</v>
      </c>
      <c r="S17" s="38">
        <v>6</v>
      </c>
      <c r="T17" s="38">
        <f t="shared" si="7"/>
        <v>6</v>
      </c>
      <c r="U17" s="87">
        <f t="shared" si="8"/>
        <v>2</v>
      </c>
    </row>
    <row r="18" spans="1:21" ht="15" x14ac:dyDescent="0.2">
      <c r="A18" s="8">
        <v>11</v>
      </c>
      <c r="B18" s="9" t="s">
        <v>23</v>
      </c>
      <c r="C18" s="16">
        <v>81.45</v>
      </c>
      <c r="D18" s="17">
        <f t="shared" si="0"/>
        <v>3</v>
      </c>
      <c r="E18" s="40">
        <v>0.72534911407144786</v>
      </c>
      <c r="F18" s="17">
        <f t="shared" si="1"/>
        <v>1</v>
      </c>
      <c r="G18" s="16">
        <v>270.10000000000002</v>
      </c>
      <c r="H18" s="17">
        <f t="shared" si="2"/>
        <v>3</v>
      </c>
      <c r="I18" s="21">
        <f t="shared" si="3"/>
        <v>2.3333333333333335</v>
      </c>
      <c r="J18" s="24">
        <f t="shared" si="4"/>
        <v>2</v>
      </c>
      <c r="K18" s="43">
        <v>2</v>
      </c>
      <c r="L18" s="47">
        <f t="shared" si="5"/>
        <v>4</v>
      </c>
      <c r="M18" s="48">
        <f t="shared" si="6"/>
        <v>2</v>
      </c>
      <c r="N18" s="50">
        <v>1.8333333333333333</v>
      </c>
      <c r="O18" s="48">
        <f t="shared" si="9"/>
        <v>2</v>
      </c>
      <c r="P18" s="50">
        <f t="shared" si="10"/>
        <v>0</v>
      </c>
      <c r="Q18" s="54">
        <f t="shared" si="11"/>
        <v>2</v>
      </c>
      <c r="R18" s="38">
        <v>1</v>
      </c>
      <c r="S18" s="38">
        <v>6</v>
      </c>
      <c r="T18" s="38">
        <f t="shared" si="7"/>
        <v>6</v>
      </c>
      <c r="U18" s="87">
        <f t="shared" si="8"/>
        <v>2</v>
      </c>
    </row>
    <row r="19" spans="1:21" ht="15" x14ac:dyDescent="0.2">
      <c r="A19" s="8">
        <v>12</v>
      </c>
      <c r="B19" s="9" t="s">
        <v>49</v>
      </c>
      <c r="C19" s="16">
        <v>80.77</v>
      </c>
      <c r="D19" s="17">
        <f t="shared" si="0"/>
        <v>3</v>
      </c>
      <c r="E19" s="40">
        <v>0.55353473352726112</v>
      </c>
      <c r="F19" s="17">
        <f t="shared" si="1"/>
        <v>3</v>
      </c>
      <c r="G19" s="16">
        <v>369.58</v>
      </c>
      <c r="H19" s="17">
        <f t="shared" si="2"/>
        <v>3</v>
      </c>
      <c r="I19" s="21">
        <f t="shared" si="3"/>
        <v>3</v>
      </c>
      <c r="J19" s="24">
        <f t="shared" si="4"/>
        <v>3</v>
      </c>
      <c r="K19" s="43">
        <v>2</v>
      </c>
      <c r="L19" s="47">
        <f t="shared" si="5"/>
        <v>6</v>
      </c>
      <c r="M19" s="48">
        <f t="shared" si="6"/>
        <v>3</v>
      </c>
      <c r="N19" s="50">
        <v>1.6666666666666667</v>
      </c>
      <c r="O19" s="48">
        <f t="shared" si="9"/>
        <v>2</v>
      </c>
      <c r="P19" s="50">
        <f t="shared" si="10"/>
        <v>1</v>
      </c>
      <c r="Q19" s="55">
        <f t="shared" si="11"/>
        <v>3</v>
      </c>
      <c r="R19" s="38">
        <v>1</v>
      </c>
      <c r="S19" s="38">
        <v>6</v>
      </c>
      <c r="T19" s="38">
        <f t="shared" si="7"/>
        <v>6</v>
      </c>
      <c r="U19" s="87">
        <f t="shared" si="8"/>
        <v>2</v>
      </c>
    </row>
    <row r="20" spans="1:21" ht="15" x14ac:dyDescent="0.2">
      <c r="A20" s="8">
        <v>13</v>
      </c>
      <c r="B20" s="9" t="s">
        <v>24</v>
      </c>
      <c r="C20" s="16">
        <v>60.48</v>
      </c>
      <c r="D20" s="17">
        <f t="shared" si="0"/>
        <v>2</v>
      </c>
      <c r="E20" s="40">
        <v>0.4423096959719936</v>
      </c>
      <c r="F20" s="17">
        <f t="shared" si="1"/>
        <v>4</v>
      </c>
      <c r="G20" s="16">
        <v>231.16</v>
      </c>
      <c r="H20" s="17">
        <f t="shared" si="2"/>
        <v>3</v>
      </c>
      <c r="I20" s="21">
        <f t="shared" si="3"/>
        <v>3</v>
      </c>
      <c r="J20" s="24">
        <f t="shared" si="4"/>
        <v>3</v>
      </c>
      <c r="K20" s="43">
        <v>1</v>
      </c>
      <c r="L20" s="47">
        <f t="shared" si="5"/>
        <v>3</v>
      </c>
      <c r="M20" s="48">
        <f t="shared" si="6"/>
        <v>2</v>
      </c>
      <c r="N20" s="50">
        <v>1.1666666666666667</v>
      </c>
      <c r="O20" s="48">
        <f t="shared" si="9"/>
        <v>1</v>
      </c>
      <c r="P20" s="50">
        <f t="shared" si="10"/>
        <v>1</v>
      </c>
      <c r="Q20" s="55">
        <f t="shared" si="11"/>
        <v>3</v>
      </c>
      <c r="R20" s="38">
        <v>1</v>
      </c>
      <c r="S20" s="38">
        <v>6</v>
      </c>
      <c r="T20" s="38">
        <f t="shared" si="7"/>
        <v>6</v>
      </c>
      <c r="U20" s="87">
        <f t="shared" si="8"/>
        <v>2</v>
      </c>
    </row>
    <row r="21" spans="1:21" ht="15" x14ac:dyDescent="0.2">
      <c r="A21" s="8">
        <v>14</v>
      </c>
      <c r="B21" s="9" t="s">
        <v>25</v>
      </c>
      <c r="C21" s="16">
        <v>83.29</v>
      </c>
      <c r="D21" s="17">
        <f t="shared" si="0"/>
        <v>3</v>
      </c>
      <c r="E21" s="40">
        <v>0.60234172985850842</v>
      </c>
      <c r="F21" s="17">
        <f t="shared" si="1"/>
        <v>2</v>
      </c>
      <c r="G21" s="16">
        <v>425.74</v>
      </c>
      <c r="H21" s="17">
        <f t="shared" si="2"/>
        <v>3</v>
      </c>
      <c r="I21" s="21">
        <f t="shared" si="3"/>
        <v>2.6666666666666665</v>
      </c>
      <c r="J21" s="24">
        <f t="shared" si="4"/>
        <v>3</v>
      </c>
      <c r="K21" s="43">
        <v>1</v>
      </c>
      <c r="L21" s="47">
        <f t="shared" si="5"/>
        <v>3</v>
      </c>
      <c r="M21" s="48">
        <f t="shared" si="6"/>
        <v>2</v>
      </c>
      <c r="N21" s="50">
        <v>2.3333333333333335</v>
      </c>
      <c r="O21" s="48">
        <f t="shared" si="9"/>
        <v>2</v>
      </c>
      <c r="P21" s="50">
        <f t="shared" si="10"/>
        <v>0</v>
      </c>
      <c r="Q21" s="54">
        <f t="shared" si="11"/>
        <v>2</v>
      </c>
      <c r="R21" s="38">
        <v>1</v>
      </c>
      <c r="S21" s="38">
        <v>6</v>
      </c>
      <c r="T21" s="38">
        <f t="shared" si="7"/>
        <v>6</v>
      </c>
      <c r="U21" s="87">
        <f t="shared" si="8"/>
        <v>2</v>
      </c>
    </row>
    <row r="22" spans="1:21" ht="15" x14ac:dyDescent="0.2">
      <c r="A22" s="8">
        <v>15</v>
      </c>
      <c r="B22" s="9" t="s">
        <v>26</v>
      </c>
      <c r="C22" s="16">
        <v>63.7</v>
      </c>
      <c r="D22" s="17">
        <f t="shared" si="0"/>
        <v>2</v>
      </c>
      <c r="E22" s="40">
        <v>0.65512491390645544</v>
      </c>
      <c r="F22" s="17">
        <f t="shared" si="1"/>
        <v>2</v>
      </c>
      <c r="G22" s="16">
        <v>227.53</v>
      </c>
      <c r="H22" s="17">
        <f t="shared" si="2"/>
        <v>2</v>
      </c>
      <c r="I22" s="21">
        <f t="shared" si="3"/>
        <v>2</v>
      </c>
      <c r="J22" s="24">
        <f t="shared" si="4"/>
        <v>2</v>
      </c>
      <c r="K22" s="43">
        <v>1</v>
      </c>
      <c r="L22" s="47">
        <f t="shared" si="5"/>
        <v>2</v>
      </c>
      <c r="M22" s="48">
        <f t="shared" si="6"/>
        <v>1</v>
      </c>
      <c r="N22" s="50">
        <v>1.6666666666666667</v>
      </c>
      <c r="O22" s="48">
        <f t="shared" si="9"/>
        <v>2</v>
      </c>
      <c r="P22" s="50">
        <f t="shared" si="10"/>
        <v>-1</v>
      </c>
      <c r="Q22" s="54">
        <f t="shared" si="11"/>
        <v>2</v>
      </c>
      <c r="R22" s="38">
        <v>1</v>
      </c>
      <c r="S22" s="38">
        <v>6</v>
      </c>
      <c r="T22" s="38">
        <f t="shared" si="7"/>
        <v>6</v>
      </c>
      <c r="U22" s="87">
        <f t="shared" si="8"/>
        <v>2</v>
      </c>
    </row>
    <row r="23" spans="1:21" ht="15" x14ac:dyDescent="0.2">
      <c r="A23" s="8">
        <v>16</v>
      </c>
      <c r="B23" s="9" t="s">
        <v>27</v>
      </c>
      <c r="C23" s="16">
        <v>93.51</v>
      </c>
      <c r="D23" s="17">
        <f t="shared" si="0"/>
        <v>3</v>
      </c>
      <c r="E23" s="40">
        <v>0.71921479453326209</v>
      </c>
      <c r="F23" s="17">
        <f t="shared" si="1"/>
        <v>1</v>
      </c>
      <c r="G23" s="16">
        <v>371.22</v>
      </c>
      <c r="H23" s="17">
        <f t="shared" si="2"/>
        <v>3</v>
      </c>
      <c r="I23" s="21">
        <f t="shared" si="3"/>
        <v>2.3333333333333335</v>
      </c>
      <c r="J23" s="24">
        <f t="shared" si="4"/>
        <v>2</v>
      </c>
      <c r="K23" s="43">
        <v>1</v>
      </c>
      <c r="L23" s="47">
        <f t="shared" si="5"/>
        <v>2</v>
      </c>
      <c r="M23" s="48">
        <f t="shared" si="6"/>
        <v>1</v>
      </c>
      <c r="N23" s="50">
        <v>1.5</v>
      </c>
      <c r="O23" s="48">
        <f t="shared" si="9"/>
        <v>2</v>
      </c>
      <c r="P23" s="50">
        <f t="shared" si="10"/>
        <v>-1</v>
      </c>
      <c r="Q23" s="54">
        <f t="shared" si="11"/>
        <v>2</v>
      </c>
      <c r="R23" s="38">
        <v>1</v>
      </c>
      <c r="S23" s="38">
        <v>6</v>
      </c>
      <c r="T23" s="38">
        <f t="shared" si="7"/>
        <v>6</v>
      </c>
      <c r="U23" s="87">
        <f t="shared" si="8"/>
        <v>2</v>
      </c>
    </row>
    <row r="24" spans="1:21" ht="15" x14ac:dyDescent="0.2">
      <c r="A24" s="8">
        <v>17</v>
      </c>
      <c r="B24" s="9" t="s">
        <v>28</v>
      </c>
      <c r="C24" s="16">
        <v>96.79</v>
      </c>
      <c r="D24" s="17">
        <f t="shared" si="0"/>
        <v>3</v>
      </c>
      <c r="E24" s="40">
        <v>0.73040722172441641</v>
      </c>
      <c r="F24" s="17">
        <f t="shared" si="1"/>
        <v>1</v>
      </c>
      <c r="G24" s="16">
        <v>324.67</v>
      </c>
      <c r="H24" s="17">
        <f t="shared" si="2"/>
        <v>3</v>
      </c>
      <c r="I24" s="21">
        <f t="shared" si="3"/>
        <v>2.3333333333333335</v>
      </c>
      <c r="J24" s="24">
        <f t="shared" si="4"/>
        <v>2</v>
      </c>
      <c r="K24" s="43">
        <v>1</v>
      </c>
      <c r="L24" s="47">
        <f t="shared" si="5"/>
        <v>2</v>
      </c>
      <c r="M24" s="48">
        <f t="shared" si="6"/>
        <v>1</v>
      </c>
      <c r="N24" s="50">
        <v>2.1666666666666665</v>
      </c>
      <c r="O24" s="48">
        <f t="shared" si="9"/>
        <v>2</v>
      </c>
      <c r="P24" s="50">
        <f t="shared" si="10"/>
        <v>-1</v>
      </c>
      <c r="Q24" s="54">
        <f t="shared" si="11"/>
        <v>2</v>
      </c>
      <c r="R24" s="38">
        <v>1</v>
      </c>
      <c r="S24" s="38">
        <v>6</v>
      </c>
      <c r="T24" s="38">
        <f t="shared" si="7"/>
        <v>6</v>
      </c>
      <c r="U24" s="87">
        <f t="shared" si="8"/>
        <v>2</v>
      </c>
    </row>
    <row r="25" spans="1:21" ht="15" x14ac:dyDescent="0.2">
      <c r="A25" s="8">
        <v>18</v>
      </c>
      <c r="B25" s="9" t="s">
        <v>29</v>
      </c>
      <c r="C25" s="16">
        <v>86.21</v>
      </c>
      <c r="D25" s="17">
        <f t="shared" si="0"/>
        <v>3</v>
      </c>
      <c r="E25" s="40">
        <v>0.60413794742596372</v>
      </c>
      <c r="F25" s="17">
        <f t="shared" si="1"/>
        <v>2</v>
      </c>
      <c r="G25" s="16">
        <v>316.5</v>
      </c>
      <c r="H25" s="17">
        <f t="shared" si="2"/>
        <v>3</v>
      </c>
      <c r="I25" s="21">
        <f t="shared" si="3"/>
        <v>2.6666666666666665</v>
      </c>
      <c r="J25" s="24">
        <f t="shared" si="4"/>
        <v>3</v>
      </c>
      <c r="K25" s="43">
        <v>1</v>
      </c>
      <c r="L25" s="47">
        <f t="shared" si="5"/>
        <v>3</v>
      </c>
      <c r="M25" s="48">
        <f t="shared" si="6"/>
        <v>2</v>
      </c>
      <c r="N25" s="50">
        <v>1.5</v>
      </c>
      <c r="O25" s="48">
        <f t="shared" si="9"/>
        <v>2</v>
      </c>
      <c r="P25" s="50">
        <f t="shared" si="10"/>
        <v>0</v>
      </c>
      <c r="Q25" s="54">
        <f t="shared" si="11"/>
        <v>2</v>
      </c>
      <c r="R25" s="38">
        <v>1</v>
      </c>
      <c r="S25" s="38">
        <v>6</v>
      </c>
      <c r="T25" s="38">
        <f t="shared" si="7"/>
        <v>6</v>
      </c>
      <c r="U25" s="87">
        <f t="shared" si="8"/>
        <v>2</v>
      </c>
    </row>
    <row r="26" spans="1:21" ht="15" x14ac:dyDescent="0.2">
      <c r="A26" s="8">
        <v>19</v>
      </c>
      <c r="B26" s="9" t="s">
        <v>30</v>
      </c>
      <c r="C26" s="16">
        <v>65.459999999999994</v>
      </c>
      <c r="D26" s="17">
        <f t="shared" si="0"/>
        <v>3</v>
      </c>
      <c r="E26" s="40">
        <v>0.67695799521188948</v>
      </c>
      <c r="F26" s="17">
        <f t="shared" si="1"/>
        <v>2</v>
      </c>
      <c r="G26" s="16">
        <v>296.73</v>
      </c>
      <c r="H26" s="17">
        <f t="shared" si="2"/>
        <v>3</v>
      </c>
      <c r="I26" s="21">
        <f t="shared" si="3"/>
        <v>2.6666666666666665</v>
      </c>
      <c r="J26" s="24">
        <f t="shared" si="4"/>
        <v>3</v>
      </c>
      <c r="K26" s="43">
        <v>2</v>
      </c>
      <c r="L26" s="47">
        <f t="shared" si="5"/>
        <v>6</v>
      </c>
      <c r="M26" s="48">
        <f t="shared" si="6"/>
        <v>3</v>
      </c>
      <c r="N26" s="50">
        <v>1.5</v>
      </c>
      <c r="O26" s="48">
        <f t="shared" si="9"/>
        <v>2</v>
      </c>
      <c r="P26" s="50">
        <f t="shared" si="10"/>
        <v>1</v>
      </c>
      <c r="Q26" s="55">
        <f t="shared" si="11"/>
        <v>3</v>
      </c>
      <c r="R26" s="38">
        <v>1</v>
      </c>
      <c r="S26" s="38">
        <v>6</v>
      </c>
      <c r="T26" s="38">
        <f t="shared" si="7"/>
        <v>6</v>
      </c>
      <c r="U26" s="87">
        <f t="shared" si="8"/>
        <v>2</v>
      </c>
    </row>
    <row r="27" spans="1:21" ht="15" x14ac:dyDescent="0.2">
      <c r="A27" s="8">
        <v>20</v>
      </c>
      <c r="B27" s="9" t="s">
        <v>31</v>
      </c>
      <c r="C27" s="16">
        <v>40.69</v>
      </c>
      <c r="D27" s="17">
        <f t="shared" si="0"/>
        <v>1</v>
      </c>
      <c r="E27" s="40">
        <v>0.66485381796071408</v>
      </c>
      <c r="F27" s="17">
        <f t="shared" si="1"/>
        <v>2</v>
      </c>
      <c r="G27" s="16">
        <v>196.16</v>
      </c>
      <c r="H27" s="17">
        <f t="shared" si="2"/>
        <v>2</v>
      </c>
      <c r="I27" s="21">
        <f t="shared" si="3"/>
        <v>1.6666666666666667</v>
      </c>
      <c r="J27" s="24">
        <f t="shared" si="4"/>
        <v>2</v>
      </c>
      <c r="K27" s="43">
        <v>1</v>
      </c>
      <c r="L27" s="47">
        <f t="shared" si="5"/>
        <v>2</v>
      </c>
      <c r="M27" s="48">
        <f t="shared" si="6"/>
        <v>1</v>
      </c>
      <c r="N27" s="50">
        <v>1.3333333333333333</v>
      </c>
      <c r="O27" s="48">
        <f t="shared" si="9"/>
        <v>1</v>
      </c>
      <c r="P27" s="50">
        <f t="shared" si="10"/>
        <v>0</v>
      </c>
      <c r="Q27" s="54">
        <f t="shared" si="11"/>
        <v>2</v>
      </c>
      <c r="R27" s="38">
        <v>1</v>
      </c>
      <c r="S27" s="38">
        <v>6</v>
      </c>
      <c r="T27" s="38">
        <f t="shared" si="7"/>
        <v>6</v>
      </c>
      <c r="U27" s="87">
        <f t="shared" si="8"/>
        <v>2</v>
      </c>
    </row>
    <row r="28" spans="1:21" ht="15" x14ac:dyDescent="0.2">
      <c r="A28" s="8">
        <v>21</v>
      </c>
      <c r="B28" s="9" t="s">
        <v>32</v>
      </c>
      <c r="C28" s="16">
        <v>63.55</v>
      </c>
      <c r="D28" s="17">
        <f t="shared" si="0"/>
        <v>2</v>
      </c>
      <c r="E28" s="40">
        <v>0.70552255179979717</v>
      </c>
      <c r="F28" s="17">
        <f t="shared" si="1"/>
        <v>1</v>
      </c>
      <c r="G28" s="16">
        <v>291.43</v>
      </c>
      <c r="H28" s="17">
        <f t="shared" si="2"/>
        <v>3</v>
      </c>
      <c r="I28" s="21">
        <f t="shared" si="3"/>
        <v>2</v>
      </c>
      <c r="J28" s="24">
        <f t="shared" si="4"/>
        <v>2</v>
      </c>
      <c r="K28" s="43">
        <v>1</v>
      </c>
      <c r="L28" s="47">
        <f t="shared" si="5"/>
        <v>2</v>
      </c>
      <c r="M28" s="48">
        <f t="shared" si="6"/>
        <v>1</v>
      </c>
      <c r="N28" s="50">
        <v>1.8333333333333333</v>
      </c>
      <c r="O28" s="48">
        <f t="shared" si="9"/>
        <v>2</v>
      </c>
      <c r="P28" s="50">
        <f t="shared" si="10"/>
        <v>-1</v>
      </c>
      <c r="Q28" s="54">
        <f t="shared" si="11"/>
        <v>2</v>
      </c>
      <c r="R28" s="38">
        <v>1</v>
      </c>
      <c r="S28" s="38">
        <v>6</v>
      </c>
      <c r="T28" s="38">
        <f t="shared" si="7"/>
        <v>6</v>
      </c>
      <c r="U28" s="87">
        <f t="shared" si="8"/>
        <v>2</v>
      </c>
    </row>
    <row r="29" spans="1:21" ht="15" x14ac:dyDescent="0.2">
      <c r="A29" s="8">
        <v>22</v>
      </c>
      <c r="B29" s="9" t="s">
        <v>33</v>
      </c>
      <c r="C29" s="16">
        <v>574.30999999999995</v>
      </c>
      <c r="D29" s="17">
        <f t="shared" si="0"/>
        <v>4</v>
      </c>
      <c r="E29" s="40">
        <v>0.40440263570206686</v>
      </c>
      <c r="F29" s="17">
        <f t="shared" si="1"/>
        <v>4</v>
      </c>
      <c r="G29" s="16">
        <v>1401.56</v>
      </c>
      <c r="H29" s="17">
        <f t="shared" si="2"/>
        <v>4</v>
      </c>
      <c r="I29" s="21">
        <f t="shared" si="3"/>
        <v>4</v>
      </c>
      <c r="J29" s="24">
        <f t="shared" si="4"/>
        <v>4</v>
      </c>
      <c r="K29" s="43">
        <v>1</v>
      </c>
      <c r="L29" s="47">
        <f t="shared" si="5"/>
        <v>4</v>
      </c>
      <c r="M29" s="48">
        <f t="shared" si="6"/>
        <v>2</v>
      </c>
      <c r="N29" s="50">
        <v>2.1666666666666665</v>
      </c>
      <c r="O29" s="48">
        <f t="shared" si="9"/>
        <v>2</v>
      </c>
      <c r="P29" s="50">
        <f t="shared" si="10"/>
        <v>0</v>
      </c>
      <c r="Q29" s="54">
        <f t="shared" si="11"/>
        <v>2</v>
      </c>
      <c r="R29" s="38">
        <v>1</v>
      </c>
      <c r="S29" s="38">
        <v>6</v>
      </c>
      <c r="T29" s="38">
        <f t="shared" si="7"/>
        <v>6</v>
      </c>
      <c r="U29" s="87">
        <f t="shared" si="8"/>
        <v>2</v>
      </c>
    </row>
    <row r="30" spans="1:21" ht="15" x14ac:dyDescent="0.2">
      <c r="A30" s="8">
        <v>23</v>
      </c>
      <c r="B30" s="9" t="s">
        <v>34</v>
      </c>
      <c r="C30" s="16">
        <v>97.08</v>
      </c>
      <c r="D30" s="17">
        <f t="shared" si="0"/>
        <v>3</v>
      </c>
      <c r="E30" s="40">
        <v>0.57227474137225109</v>
      </c>
      <c r="F30" s="17">
        <f t="shared" si="1"/>
        <v>2</v>
      </c>
      <c r="G30" s="16">
        <v>466.03</v>
      </c>
      <c r="H30" s="17">
        <f t="shared" si="2"/>
        <v>3</v>
      </c>
      <c r="I30" s="21">
        <f t="shared" si="3"/>
        <v>2.6666666666666665</v>
      </c>
      <c r="J30" s="24">
        <f t="shared" si="4"/>
        <v>3</v>
      </c>
      <c r="K30" s="43">
        <v>1</v>
      </c>
      <c r="L30" s="47">
        <f t="shared" si="5"/>
        <v>3</v>
      </c>
      <c r="M30" s="48">
        <f t="shared" si="6"/>
        <v>2</v>
      </c>
      <c r="N30" s="50">
        <v>1.8333333333333333</v>
      </c>
      <c r="O30" s="48">
        <f t="shared" si="9"/>
        <v>2</v>
      </c>
      <c r="P30" s="50">
        <f t="shared" si="10"/>
        <v>0</v>
      </c>
      <c r="Q30" s="54">
        <f t="shared" si="11"/>
        <v>2</v>
      </c>
      <c r="R30" s="38">
        <v>1</v>
      </c>
      <c r="S30" s="38">
        <v>6</v>
      </c>
      <c r="T30" s="38">
        <f t="shared" si="7"/>
        <v>6</v>
      </c>
      <c r="U30" s="87">
        <f t="shared" si="8"/>
        <v>2</v>
      </c>
    </row>
    <row r="31" spans="1:21" ht="15" x14ac:dyDescent="0.2">
      <c r="A31" s="8">
        <v>24</v>
      </c>
      <c r="B31" s="9" t="s">
        <v>35</v>
      </c>
      <c r="C31" s="16">
        <v>50.01</v>
      </c>
      <c r="D31" s="17">
        <f t="shared" si="0"/>
        <v>2</v>
      </c>
      <c r="E31" s="40">
        <v>0.7150055396196634</v>
      </c>
      <c r="F31" s="17">
        <f t="shared" si="1"/>
        <v>1</v>
      </c>
      <c r="G31" s="16">
        <v>181.56</v>
      </c>
      <c r="H31" s="17">
        <f t="shared" si="2"/>
        <v>2</v>
      </c>
      <c r="I31" s="21">
        <f t="shared" si="3"/>
        <v>1.6666666666666667</v>
      </c>
      <c r="J31" s="24">
        <f t="shared" si="4"/>
        <v>2</v>
      </c>
      <c r="K31" s="43">
        <v>1</v>
      </c>
      <c r="L31" s="47">
        <f t="shared" si="5"/>
        <v>2</v>
      </c>
      <c r="M31" s="48">
        <f t="shared" si="6"/>
        <v>1</v>
      </c>
      <c r="N31" s="50">
        <v>2</v>
      </c>
      <c r="O31" s="48">
        <f t="shared" si="9"/>
        <v>2</v>
      </c>
      <c r="P31" s="50">
        <f t="shared" si="10"/>
        <v>-1</v>
      </c>
      <c r="Q31" s="54">
        <f t="shared" si="11"/>
        <v>2</v>
      </c>
      <c r="R31" s="38">
        <v>1</v>
      </c>
      <c r="S31" s="38">
        <v>6</v>
      </c>
      <c r="T31" s="38">
        <f t="shared" si="7"/>
        <v>6</v>
      </c>
      <c r="U31" s="87">
        <f t="shared" si="8"/>
        <v>2</v>
      </c>
    </row>
    <row r="32" spans="1:21" ht="15" x14ac:dyDescent="0.2">
      <c r="A32" s="8">
        <v>25</v>
      </c>
      <c r="B32" s="9" t="s">
        <v>36</v>
      </c>
      <c r="C32" s="16">
        <v>78.790000000000006</v>
      </c>
      <c r="D32" s="17">
        <f t="shared" si="0"/>
        <v>3</v>
      </c>
      <c r="E32" s="40">
        <v>0.44992313604919293</v>
      </c>
      <c r="F32" s="17">
        <f t="shared" si="1"/>
        <v>4</v>
      </c>
      <c r="G32" s="16">
        <v>228.33</v>
      </c>
      <c r="H32" s="17">
        <f t="shared" si="2"/>
        <v>2</v>
      </c>
      <c r="I32" s="21">
        <f t="shared" si="3"/>
        <v>3</v>
      </c>
      <c r="J32" s="24">
        <f t="shared" si="4"/>
        <v>3</v>
      </c>
      <c r="K32" s="43">
        <v>1</v>
      </c>
      <c r="L32" s="47">
        <f t="shared" si="5"/>
        <v>3</v>
      </c>
      <c r="M32" s="48">
        <f t="shared" si="6"/>
        <v>2</v>
      </c>
      <c r="N32" s="50">
        <v>2</v>
      </c>
      <c r="O32" s="48">
        <f t="shared" si="9"/>
        <v>2</v>
      </c>
      <c r="P32" s="50">
        <f t="shared" si="10"/>
        <v>0</v>
      </c>
      <c r="Q32" s="54">
        <f t="shared" si="11"/>
        <v>2</v>
      </c>
      <c r="R32" s="38">
        <v>1</v>
      </c>
      <c r="S32" s="38">
        <v>6</v>
      </c>
      <c r="T32" s="38">
        <f t="shared" si="7"/>
        <v>6</v>
      </c>
      <c r="U32" s="87">
        <f t="shared" si="8"/>
        <v>2</v>
      </c>
    </row>
    <row r="33" spans="1:21" ht="15.75" thickBot="1" x14ac:dyDescent="0.25">
      <c r="A33" s="11">
        <v>26</v>
      </c>
      <c r="B33" s="12" t="s">
        <v>37</v>
      </c>
      <c r="C33" s="18">
        <v>43.71</v>
      </c>
      <c r="D33" s="19">
        <f t="shared" si="0"/>
        <v>1</v>
      </c>
      <c r="E33" s="41">
        <v>0.71698674826465381</v>
      </c>
      <c r="F33" s="19">
        <f t="shared" si="1"/>
        <v>1</v>
      </c>
      <c r="G33" s="18">
        <v>218.49</v>
      </c>
      <c r="H33" s="19">
        <f t="shared" si="2"/>
        <v>2</v>
      </c>
      <c r="I33" s="21">
        <f t="shared" si="3"/>
        <v>1.3333333333333333</v>
      </c>
      <c r="J33" s="25">
        <f t="shared" si="4"/>
        <v>1</v>
      </c>
      <c r="K33" s="43">
        <v>1</v>
      </c>
      <c r="L33" s="47">
        <f t="shared" si="5"/>
        <v>1</v>
      </c>
      <c r="M33" s="49">
        <f t="shared" si="6"/>
        <v>1</v>
      </c>
      <c r="N33" s="50">
        <v>1.5</v>
      </c>
      <c r="O33" s="49">
        <f t="shared" si="9"/>
        <v>2</v>
      </c>
      <c r="P33" s="50">
        <f t="shared" si="10"/>
        <v>-1</v>
      </c>
      <c r="Q33" s="57">
        <f t="shared" si="11"/>
        <v>2</v>
      </c>
      <c r="R33" s="38">
        <v>1</v>
      </c>
      <c r="S33" s="38">
        <v>6</v>
      </c>
      <c r="T33" s="38">
        <f t="shared" si="7"/>
        <v>6</v>
      </c>
      <c r="U33" s="87">
        <f t="shared" si="8"/>
        <v>2</v>
      </c>
    </row>
  </sheetData>
  <sortState xmlns:xlrd2="http://schemas.microsoft.com/office/spreadsheetml/2017/richdata2" ref="A8:U33">
    <sortCondition ref="A18:A33"/>
  </sortState>
  <phoneticPr fontId="4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183E2-C8C2-44FC-880C-E32FA7EB3013}">
  <dimension ref="A6:U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9" width="17.5703125" style="1" customWidth="1"/>
    <col min="10" max="10" width="15.42578125" style="3" customWidth="1"/>
    <col min="11" max="11" width="21.28515625" style="3" customWidth="1"/>
    <col min="12" max="12" width="15.7109375" style="3" customWidth="1"/>
    <col min="13" max="14" width="16" style="3" customWidth="1"/>
    <col min="15" max="15" width="17" style="3" customWidth="1"/>
    <col min="16" max="16" width="16.85546875" style="3" customWidth="1"/>
    <col min="17" max="17" width="15.140625" style="3" customWidth="1"/>
    <col min="18" max="18" width="14.5703125" style="3" customWidth="1"/>
    <col min="19" max="19" width="16.85546875" style="3" customWidth="1"/>
    <col min="20" max="20" width="16.28515625" style="3" customWidth="1"/>
    <col min="21" max="21" width="16.42578125" style="1" customWidth="1"/>
    <col min="22" max="16384" width="8.7109375" style="1"/>
  </cols>
  <sheetData>
    <row r="6" spans="1:21" ht="15" thickBot="1" x14ac:dyDescent="0.25"/>
    <row r="7" spans="1:21" ht="96" customHeight="1" x14ac:dyDescent="0.2">
      <c r="A7" s="6" t="s">
        <v>0</v>
      </c>
      <c r="B7" s="7" t="s">
        <v>1</v>
      </c>
      <c r="C7" s="14" t="s">
        <v>50</v>
      </c>
      <c r="D7" s="15" t="s">
        <v>39</v>
      </c>
      <c r="E7" s="14" t="s">
        <v>52</v>
      </c>
      <c r="F7" s="15" t="s">
        <v>38</v>
      </c>
      <c r="G7" s="14" t="s">
        <v>51</v>
      </c>
      <c r="H7" s="15" t="s">
        <v>40</v>
      </c>
      <c r="I7" s="20" t="s">
        <v>2</v>
      </c>
      <c r="J7" s="23" t="s">
        <v>3</v>
      </c>
      <c r="K7" s="13" t="s">
        <v>4</v>
      </c>
      <c r="L7" s="26" t="s">
        <v>5</v>
      </c>
      <c r="M7" s="23" t="s">
        <v>6</v>
      </c>
      <c r="N7" s="20" t="s">
        <v>45</v>
      </c>
      <c r="O7" s="23" t="s">
        <v>7</v>
      </c>
      <c r="P7" s="20" t="s">
        <v>8</v>
      </c>
      <c r="Q7" s="23" t="s">
        <v>9</v>
      </c>
      <c r="R7" s="4" t="s">
        <v>10</v>
      </c>
      <c r="S7" s="4" t="s">
        <v>11</v>
      </c>
      <c r="T7" s="4" t="s">
        <v>12</v>
      </c>
      <c r="U7" s="4" t="s">
        <v>13</v>
      </c>
    </row>
    <row r="8" spans="1:21" ht="15" x14ac:dyDescent="0.2">
      <c r="A8" s="8">
        <v>1</v>
      </c>
      <c r="B8" s="58" t="s">
        <v>14</v>
      </c>
      <c r="C8" s="16">
        <v>177.03</v>
      </c>
      <c r="D8" s="17">
        <f t="shared" ref="D8:D33" si="0">IF(C8&lt;44,1,IF(C8&lt;65,2,IF(C8&lt;178,3,4)))</f>
        <v>3</v>
      </c>
      <c r="E8" s="61">
        <v>0.55733399205500989</v>
      </c>
      <c r="F8" s="17">
        <f t="shared" ref="F8:F33" si="1">IF(E8&lt;0.45,4,IF(E8&lt;0.572,3,IF(E8&lt;0.677,2,1)))</f>
        <v>3</v>
      </c>
      <c r="G8" s="16">
        <v>834.29</v>
      </c>
      <c r="H8" s="17">
        <f t="shared" ref="H8:H33" si="2">IF(G8&lt;88,1,IF(G8&lt;231,2,IF(G8&lt;834,3,4)))</f>
        <v>4</v>
      </c>
      <c r="I8" s="21">
        <f t="shared" ref="I8:I33" si="3">AVERAGE(D8,F8,H8)</f>
        <v>3.3333333333333335</v>
      </c>
      <c r="J8" s="24">
        <f t="shared" ref="J8:J33" si="4">ROUND(I8,0)</f>
        <v>3</v>
      </c>
      <c r="K8" s="22">
        <v>1</v>
      </c>
      <c r="L8" s="27">
        <f t="shared" ref="L8:L33" si="5">J8*K8</f>
        <v>3</v>
      </c>
      <c r="M8" s="28">
        <f t="shared" ref="M8:M33" si="6">IF(L8&lt;3,1,IF(L8&lt;5,2,IF(L8&lt;12,3,4)))</f>
        <v>2</v>
      </c>
      <c r="N8" s="30">
        <v>1.8333333333333333</v>
      </c>
      <c r="O8" s="28">
        <f>ROUND(N8,0)</f>
        <v>2</v>
      </c>
      <c r="P8" s="30">
        <f>M8-O8</f>
        <v>0</v>
      </c>
      <c r="Q8" s="33">
        <f>IF(P8&lt;-1,1,IF(P8&lt;1,2,IF(P8=1,3,4)))</f>
        <v>2</v>
      </c>
      <c r="R8" s="5">
        <v>3</v>
      </c>
      <c r="S8" s="5">
        <v>5</v>
      </c>
      <c r="T8" s="5">
        <f>R8*S8</f>
        <v>15</v>
      </c>
      <c r="U8" s="86">
        <f>IF(T8&lt;6,1,IF(T8&lt;12,2,IF(T8&lt;18,3,4)))</f>
        <v>3</v>
      </c>
    </row>
    <row r="9" spans="1:21" ht="15" x14ac:dyDescent="0.2">
      <c r="A9" s="8">
        <v>2</v>
      </c>
      <c r="B9" s="58" t="s">
        <v>15</v>
      </c>
      <c r="C9" s="16">
        <v>25.56</v>
      </c>
      <c r="D9" s="17">
        <f t="shared" si="0"/>
        <v>1</v>
      </c>
      <c r="E9" s="61">
        <v>0.52972641894650874</v>
      </c>
      <c r="F9" s="17">
        <f t="shared" si="1"/>
        <v>3</v>
      </c>
      <c r="G9" s="16">
        <v>87.79</v>
      </c>
      <c r="H9" s="17">
        <f t="shared" si="2"/>
        <v>1</v>
      </c>
      <c r="I9" s="21">
        <f t="shared" si="3"/>
        <v>1.6666666666666667</v>
      </c>
      <c r="J9" s="24">
        <f t="shared" si="4"/>
        <v>2</v>
      </c>
      <c r="K9" s="22">
        <v>1</v>
      </c>
      <c r="L9" s="27">
        <f t="shared" si="5"/>
        <v>2</v>
      </c>
      <c r="M9" s="28">
        <f t="shared" si="6"/>
        <v>1</v>
      </c>
      <c r="N9" s="30">
        <v>1.1666666666666667</v>
      </c>
      <c r="O9" s="28">
        <f>ROUND(N9,0)</f>
        <v>1</v>
      </c>
      <c r="P9" s="30">
        <f>M9-O9</f>
        <v>0</v>
      </c>
      <c r="Q9" s="33">
        <f>IF(P9&lt;-1,1,IF(P9&lt;1,2,IF(P9=1,3,4)))</f>
        <v>2</v>
      </c>
      <c r="R9" s="5">
        <v>3</v>
      </c>
      <c r="S9" s="5">
        <v>5</v>
      </c>
      <c r="T9" s="5">
        <f t="shared" ref="T9:T33" si="7">R9*S9</f>
        <v>15</v>
      </c>
      <c r="U9" s="86">
        <f t="shared" ref="U9:U33" si="8">IF(T9&lt;6,1,IF(T9&lt;12,2,IF(T9&lt;18,3,4)))</f>
        <v>3</v>
      </c>
    </row>
    <row r="10" spans="1:21" ht="15" x14ac:dyDescent="0.2">
      <c r="A10" s="8">
        <v>3</v>
      </c>
      <c r="B10" s="59" t="s">
        <v>48</v>
      </c>
      <c r="C10" s="16">
        <v>98.85</v>
      </c>
      <c r="D10" s="17">
        <f t="shared" si="0"/>
        <v>3</v>
      </c>
      <c r="E10" s="61">
        <v>0.34030148747129879</v>
      </c>
      <c r="F10" s="17">
        <f t="shared" si="1"/>
        <v>4</v>
      </c>
      <c r="G10" s="16">
        <v>252.98</v>
      </c>
      <c r="H10" s="17">
        <f t="shared" si="2"/>
        <v>3</v>
      </c>
      <c r="I10" s="21">
        <f t="shared" si="3"/>
        <v>3.3333333333333335</v>
      </c>
      <c r="J10" s="24">
        <f t="shared" si="4"/>
        <v>3</v>
      </c>
      <c r="K10" s="22">
        <v>1</v>
      </c>
      <c r="L10" s="27">
        <f t="shared" si="5"/>
        <v>3</v>
      </c>
      <c r="M10" s="28">
        <f t="shared" si="6"/>
        <v>2</v>
      </c>
      <c r="N10" s="30">
        <v>2.6666666666666665</v>
      </c>
      <c r="O10" s="28">
        <f>ROUND(N10,0)</f>
        <v>3</v>
      </c>
      <c r="P10" s="30">
        <f>M10-O10</f>
        <v>-1</v>
      </c>
      <c r="Q10" s="33">
        <f>IF(P10&lt;-1,1,IF(P10&lt;1,2,IF(P10=1,3,4)))</f>
        <v>2</v>
      </c>
      <c r="R10" s="5">
        <v>3</v>
      </c>
      <c r="S10" s="5">
        <v>5</v>
      </c>
      <c r="T10" s="5">
        <f t="shared" si="7"/>
        <v>15</v>
      </c>
      <c r="U10" s="86">
        <f t="shared" si="8"/>
        <v>3</v>
      </c>
    </row>
    <row r="11" spans="1:21" ht="15" x14ac:dyDescent="0.2">
      <c r="A11" s="8">
        <v>4</v>
      </c>
      <c r="B11" s="58" t="s">
        <v>16</v>
      </c>
      <c r="C11" s="16">
        <v>59.66</v>
      </c>
      <c r="D11" s="17">
        <f t="shared" si="0"/>
        <v>2</v>
      </c>
      <c r="E11" s="61">
        <v>0.73811965331722607</v>
      </c>
      <c r="F11" s="17">
        <f t="shared" si="1"/>
        <v>1</v>
      </c>
      <c r="G11" s="16">
        <v>161.09</v>
      </c>
      <c r="H11" s="17">
        <f t="shared" si="2"/>
        <v>2</v>
      </c>
      <c r="I11" s="21">
        <f t="shared" si="3"/>
        <v>1.6666666666666667</v>
      </c>
      <c r="J11" s="24">
        <f t="shared" si="4"/>
        <v>2</v>
      </c>
      <c r="K11" s="22">
        <v>2</v>
      </c>
      <c r="L11" s="27">
        <f t="shared" si="5"/>
        <v>4</v>
      </c>
      <c r="M11" s="28">
        <f t="shared" si="6"/>
        <v>2</v>
      </c>
      <c r="N11" s="30">
        <v>3</v>
      </c>
      <c r="O11" s="28">
        <f>ROUND(N11,0)</f>
        <v>3</v>
      </c>
      <c r="P11" s="30">
        <f>M11-O11</f>
        <v>-1</v>
      </c>
      <c r="Q11" s="33">
        <f>IF(P11&lt;-1,1,IF(P11&lt;1,2,IF(P11=1,3,4)))</f>
        <v>2</v>
      </c>
      <c r="R11" s="5">
        <v>3</v>
      </c>
      <c r="S11" s="5">
        <v>5</v>
      </c>
      <c r="T11" s="5">
        <f t="shared" si="7"/>
        <v>15</v>
      </c>
      <c r="U11" s="86">
        <f t="shared" si="8"/>
        <v>3</v>
      </c>
    </row>
    <row r="12" spans="1:21" ht="15" x14ac:dyDescent="0.2">
      <c r="A12" s="8">
        <v>5</v>
      </c>
      <c r="B12" s="58" t="s">
        <v>17</v>
      </c>
      <c r="C12" s="16">
        <v>93.11</v>
      </c>
      <c r="D12" s="17">
        <f t="shared" si="0"/>
        <v>3</v>
      </c>
      <c r="E12" s="61">
        <v>0.67619039904087619</v>
      </c>
      <c r="F12" s="17">
        <f t="shared" si="1"/>
        <v>2</v>
      </c>
      <c r="G12" s="16">
        <v>419.01</v>
      </c>
      <c r="H12" s="17">
        <f t="shared" si="2"/>
        <v>3</v>
      </c>
      <c r="I12" s="21">
        <f t="shared" si="3"/>
        <v>2.6666666666666665</v>
      </c>
      <c r="J12" s="24">
        <f t="shared" si="4"/>
        <v>3</v>
      </c>
      <c r="K12" s="22">
        <v>2</v>
      </c>
      <c r="L12" s="27">
        <f t="shared" si="5"/>
        <v>6</v>
      </c>
      <c r="M12" s="28">
        <f t="shared" si="6"/>
        <v>3</v>
      </c>
      <c r="N12" s="31" t="s">
        <v>47</v>
      </c>
      <c r="O12" s="32" t="s">
        <v>47</v>
      </c>
      <c r="P12" s="30">
        <f>M12</f>
        <v>3</v>
      </c>
      <c r="Q12" s="63">
        <f>M12</f>
        <v>3</v>
      </c>
      <c r="R12" s="5">
        <v>3</v>
      </c>
      <c r="S12" s="5">
        <v>5</v>
      </c>
      <c r="T12" s="5">
        <f t="shared" si="7"/>
        <v>15</v>
      </c>
      <c r="U12" s="86">
        <f t="shared" si="8"/>
        <v>3</v>
      </c>
    </row>
    <row r="13" spans="1:21" ht="15" x14ac:dyDescent="0.2">
      <c r="A13" s="8">
        <v>6</v>
      </c>
      <c r="B13" s="58" t="s">
        <v>18</v>
      </c>
      <c r="C13" s="16">
        <v>89.89</v>
      </c>
      <c r="D13" s="17">
        <f t="shared" si="0"/>
        <v>3</v>
      </c>
      <c r="E13" s="61">
        <v>0.59527933298425095</v>
      </c>
      <c r="F13" s="17">
        <f t="shared" si="1"/>
        <v>2</v>
      </c>
      <c r="G13" s="16">
        <v>400.27</v>
      </c>
      <c r="H13" s="17">
        <f t="shared" si="2"/>
        <v>3</v>
      </c>
      <c r="I13" s="21">
        <f t="shared" si="3"/>
        <v>2.6666666666666665</v>
      </c>
      <c r="J13" s="24">
        <f t="shared" si="4"/>
        <v>3</v>
      </c>
      <c r="K13" s="22">
        <v>1</v>
      </c>
      <c r="L13" s="27">
        <f t="shared" si="5"/>
        <v>3</v>
      </c>
      <c r="M13" s="28">
        <f t="shared" si="6"/>
        <v>2</v>
      </c>
      <c r="N13" s="30">
        <v>3.3333333333333335</v>
      </c>
      <c r="O13" s="28">
        <f t="shared" ref="O13:O33" si="9">ROUND(N13,0)</f>
        <v>3</v>
      </c>
      <c r="P13" s="30">
        <f t="shared" ref="P13:P33" si="10">M13-O13</f>
        <v>-1</v>
      </c>
      <c r="Q13" s="33">
        <f t="shared" ref="Q13:Q33" si="11">IF(P13&lt;-1,1,IF(P13&lt;1,2,IF(P13=1,3,4)))</f>
        <v>2</v>
      </c>
      <c r="R13" s="5">
        <v>3</v>
      </c>
      <c r="S13" s="5">
        <v>5</v>
      </c>
      <c r="T13" s="5">
        <f t="shared" si="7"/>
        <v>15</v>
      </c>
      <c r="U13" s="86">
        <f t="shared" si="8"/>
        <v>3</v>
      </c>
    </row>
    <row r="14" spans="1:21" ht="15" x14ac:dyDescent="0.2">
      <c r="A14" s="8">
        <v>7</v>
      </c>
      <c r="B14" s="58" t="s">
        <v>19</v>
      </c>
      <c r="C14" s="16">
        <v>98.79</v>
      </c>
      <c r="D14" s="17">
        <f t="shared" si="0"/>
        <v>3</v>
      </c>
      <c r="E14" s="61">
        <v>0.6387926887926888</v>
      </c>
      <c r="F14" s="17">
        <f t="shared" si="1"/>
        <v>2</v>
      </c>
      <c r="G14" s="16">
        <v>283.52999999999997</v>
      </c>
      <c r="H14" s="17">
        <f t="shared" si="2"/>
        <v>3</v>
      </c>
      <c r="I14" s="21">
        <f t="shared" si="3"/>
        <v>2.6666666666666665</v>
      </c>
      <c r="J14" s="24">
        <f t="shared" si="4"/>
        <v>3</v>
      </c>
      <c r="K14" s="22">
        <v>3</v>
      </c>
      <c r="L14" s="27">
        <f t="shared" si="5"/>
        <v>9</v>
      </c>
      <c r="M14" s="28">
        <f t="shared" si="6"/>
        <v>3</v>
      </c>
      <c r="N14" s="30">
        <v>1.3333333333333333</v>
      </c>
      <c r="O14" s="28">
        <f t="shared" si="9"/>
        <v>1</v>
      </c>
      <c r="P14" s="30">
        <f t="shared" si="10"/>
        <v>2</v>
      </c>
      <c r="Q14" s="36">
        <f t="shared" si="11"/>
        <v>4</v>
      </c>
      <c r="R14" s="5">
        <v>3</v>
      </c>
      <c r="S14" s="5">
        <v>5</v>
      </c>
      <c r="T14" s="5">
        <f t="shared" si="7"/>
        <v>15</v>
      </c>
      <c r="U14" s="86">
        <f t="shared" si="8"/>
        <v>3</v>
      </c>
    </row>
    <row r="15" spans="1:21" ht="15" x14ac:dyDescent="0.2">
      <c r="A15" s="8">
        <v>8</v>
      </c>
      <c r="B15" s="58" t="s">
        <v>20</v>
      </c>
      <c r="C15" s="16">
        <v>110.05</v>
      </c>
      <c r="D15" s="17">
        <f t="shared" si="0"/>
        <v>3</v>
      </c>
      <c r="E15" s="61">
        <v>0.5039792173518618</v>
      </c>
      <c r="F15" s="17">
        <f t="shared" si="1"/>
        <v>3</v>
      </c>
      <c r="G15" s="16">
        <v>226.9</v>
      </c>
      <c r="H15" s="17">
        <f t="shared" si="2"/>
        <v>2</v>
      </c>
      <c r="I15" s="21">
        <f t="shared" si="3"/>
        <v>2.6666666666666665</v>
      </c>
      <c r="J15" s="24">
        <f t="shared" si="4"/>
        <v>3</v>
      </c>
      <c r="K15" s="22">
        <v>2</v>
      </c>
      <c r="L15" s="27">
        <f t="shared" si="5"/>
        <v>6</v>
      </c>
      <c r="M15" s="28">
        <f t="shared" si="6"/>
        <v>3</v>
      </c>
      <c r="N15" s="30">
        <v>2.3333333333333335</v>
      </c>
      <c r="O15" s="28">
        <f t="shared" si="9"/>
        <v>2</v>
      </c>
      <c r="P15" s="30">
        <f t="shared" si="10"/>
        <v>1</v>
      </c>
      <c r="Q15" s="63">
        <f t="shared" si="11"/>
        <v>3</v>
      </c>
      <c r="R15" s="5">
        <v>3</v>
      </c>
      <c r="S15" s="5">
        <v>5</v>
      </c>
      <c r="T15" s="5">
        <f t="shared" si="7"/>
        <v>15</v>
      </c>
      <c r="U15" s="86">
        <f t="shared" si="8"/>
        <v>3</v>
      </c>
    </row>
    <row r="16" spans="1:21" ht="15" x14ac:dyDescent="0.2">
      <c r="A16" s="8">
        <v>9</v>
      </c>
      <c r="B16" s="58" t="s">
        <v>21</v>
      </c>
      <c r="C16" s="16">
        <v>77.06</v>
      </c>
      <c r="D16" s="17">
        <f t="shared" si="0"/>
        <v>3</v>
      </c>
      <c r="E16" s="61">
        <v>0.72773519163763067</v>
      </c>
      <c r="F16" s="17">
        <f t="shared" si="1"/>
        <v>1</v>
      </c>
      <c r="G16" s="16">
        <v>309.32</v>
      </c>
      <c r="H16" s="17">
        <f t="shared" si="2"/>
        <v>3</v>
      </c>
      <c r="I16" s="21">
        <f t="shared" si="3"/>
        <v>2.3333333333333335</v>
      </c>
      <c r="J16" s="24">
        <f t="shared" si="4"/>
        <v>2</v>
      </c>
      <c r="K16" s="22">
        <v>2</v>
      </c>
      <c r="L16" s="27">
        <f t="shared" si="5"/>
        <v>4</v>
      </c>
      <c r="M16" s="28">
        <f t="shared" si="6"/>
        <v>2</v>
      </c>
      <c r="N16" s="30">
        <v>1.8333333333333333</v>
      </c>
      <c r="O16" s="28">
        <f t="shared" si="9"/>
        <v>2</v>
      </c>
      <c r="P16" s="30">
        <f t="shared" si="10"/>
        <v>0</v>
      </c>
      <c r="Q16" s="33">
        <f t="shared" si="11"/>
        <v>2</v>
      </c>
      <c r="R16" s="5">
        <v>3</v>
      </c>
      <c r="S16" s="5">
        <v>5</v>
      </c>
      <c r="T16" s="5">
        <f t="shared" si="7"/>
        <v>15</v>
      </c>
      <c r="U16" s="86">
        <f t="shared" si="8"/>
        <v>3</v>
      </c>
    </row>
    <row r="17" spans="1:21" ht="15" x14ac:dyDescent="0.2">
      <c r="A17" s="8">
        <v>10</v>
      </c>
      <c r="B17" s="58" t="s">
        <v>22</v>
      </c>
      <c r="C17" s="16">
        <v>59.84</v>
      </c>
      <c r="D17" s="17">
        <f t="shared" si="0"/>
        <v>2</v>
      </c>
      <c r="E17" s="61">
        <v>0.6954762780433984</v>
      </c>
      <c r="F17" s="17">
        <f t="shared" si="1"/>
        <v>1</v>
      </c>
      <c r="G17" s="16">
        <v>208.37</v>
      </c>
      <c r="H17" s="17">
        <f t="shared" si="2"/>
        <v>2</v>
      </c>
      <c r="I17" s="21">
        <f t="shared" si="3"/>
        <v>1.6666666666666667</v>
      </c>
      <c r="J17" s="24">
        <f t="shared" si="4"/>
        <v>2</v>
      </c>
      <c r="K17" s="22">
        <v>1</v>
      </c>
      <c r="L17" s="27">
        <f t="shared" si="5"/>
        <v>2</v>
      </c>
      <c r="M17" s="28">
        <f t="shared" si="6"/>
        <v>1</v>
      </c>
      <c r="N17" s="30">
        <v>2.5</v>
      </c>
      <c r="O17" s="28">
        <f t="shared" si="9"/>
        <v>3</v>
      </c>
      <c r="P17" s="30">
        <f t="shared" si="10"/>
        <v>-2</v>
      </c>
      <c r="Q17" s="34">
        <f t="shared" si="11"/>
        <v>1</v>
      </c>
      <c r="R17" s="5">
        <v>3</v>
      </c>
      <c r="S17" s="5">
        <v>5</v>
      </c>
      <c r="T17" s="5">
        <f t="shared" si="7"/>
        <v>15</v>
      </c>
      <c r="U17" s="86">
        <f t="shared" si="8"/>
        <v>3</v>
      </c>
    </row>
    <row r="18" spans="1:21" ht="15" x14ac:dyDescent="0.2">
      <c r="A18" s="8">
        <v>11</v>
      </c>
      <c r="B18" s="58" t="s">
        <v>23</v>
      </c>
      <c r="C18" s="16">
        <v>81.45</v>
      </c>
      <c r="D18" s="17">
        <f t="shared" si="0"/>
        <v>3</v>
      </c>
      <c r="E18" s="61">
        <v>0.72534911407144786</v>
      </c>
      <c r="F18" s="17">
        <f t="shared" si="1"/>
        <v>1</v>
      </c>
      <c r="G18" s="16">
        <v>270.10000000000002</v>
      </c>
      <c r="H18" s="17">
        <f t="shared" si="2"/>
        <v>3</v>
      </c>
      <c r="I18" s="21">
        <f t="shared" si="3"/>
        <v>2.3333333333333335</v>
      </c>
      <c r="J18" s="24">
        <f t="shared" si="4"/>
        <v>2</v>
      </c>
      <c r="K18" s="22">
        <v>1</v>
      </c>
      <c r="L18" s="27">
        <f t="shared" si="5"/>
        <v>2</v>
      </c>
      <c r="M18" s="28">
        <f t="shared" si="6"/>
        <v>1</v>
      </c>
      <c r="N18" s="30">
        <v>1.8333333333333333</v>
      </c>
      <c r="O18" s="28">
        <f t="shared" si="9"/>
        <v>2</v>
      </c>
      <c r="P18" s="30">
        <f t="shared" si="10"/>
        <v>-1</v>
      </c>
      <c r="Q18" s="33">
        <f t="shared" si="11"/>
        <v>2</v>
      </c>
      <c r="R18" s="5">
        <v>3</v>
      </c>
      <c r="S18" s="5">
        <v>5</v>
      </c>
      <c r="T18" s="5">
        <f t="shared" si="7"/>
        <v>15</v>
      </c>
      <c r="U18" s="86">
        <f t="shared" si="8"/>
        <v>3</v>
      </c>
    </row>
    <row r="19" spans="1:21" ht="15" x14ac:dyDescent="0.2">
      <c r="A19" s="8">
        <v>12</v>
      </c>
      <c r="B19" s="58" t="s">
        <v>49</v>
      </c>
      <c r="C19" s="16">
        <v>80.77</v>
      </c>
      <c r="D19" s="17">
        <f t="shared" si="0"/>
        <v>3</v>
      </c>
      <c r="E19" s="61">
        <v>0.55353473352726112</v>
      </c>
      <c r="F19" s="17">
        <f t="shared" si="1"/>
        <v>3</v>
      </c>
      <c r="G19" s="16">
        <v>369.58</v>
      </c>
      <c r="H19" s="17">
        <f t="shared" si="2"/>
        <v>3</v>
      </c>
      <c r="I19" s="21">
        <f t="shared" si="3"/>
        <v>3</v>
      </c>
      <c r="J19" s="24">
        <f t="shared" si="4"/>
        <v>3</v>
      </c>
      <c r="K19" s="22">
        <v>1</v>
      </c>
      <c r="L19" s="27">
        <f t="shared" si="5"/>
        <v>3</v>
      </c>
      <c r="M19" s="28">
        <f t="shared" si="6"/>
        <v>2</v>
      </c>
      <c r="N19" s="30">
        <v>1.6666666666666667</v>
      </c>
      <c r="O19" s="28">
        <f t="shared" si="9"/>
        <v>2</v>
      </c>
      <c r="P19" s="30">
        <f t="shared" si="10"/>
        <v>0</v>
      </c>
      <c r="Q19" s="33">
        <f t="shared" si="11"/>
        <v>2</v>
      </c>
      <c r="R19" s="5">
        <v>3</v>
      </c>
      <c r="S19" s="5">
        <v>5</v>
      </c>
      <c r="T19" s="5">
        <f t="shared" si="7"/>
        <v>15</v>
      </c>
      <c r="U19" s="86">
        <f t="shared" si="8"/>
        <v>3</v>
      </c>
    </row>
    <row r="20" spans="1:21" ht="15" x14ac:dyDescent="0.2">
      <c r="A20" s="8">
        <v>13</v>
      </c>
      <c r="B20" s="58" t="s">
        <v>24</v>
      </c>
      <c r="C20" s="16">
        <v>60.48</v>
      </c>
      <c r="D20" s="17">
        <f t="shared" si="0"/>
        <v>2</v>
      </c>
      <c r="E20" s="61">
        <v>0.4423096959719936</v>
      </c>
      <c r="F20" s="17">
        <f t="shared" si="1"/>
        <v>4</v>
      </c>
      <c r="G20" s="16">
        <v>231.16</v>
      </c>
      <c r="H20" s="17">
        <f t="shared" si="2"/>
        <v>3</v>
      </c>
      <c r="I20" s="21">
        <f t="shared" si="3"/>
        <v>3</v>
      </c>
      <c r="J20" s="24">
        <f t="shared" si="4"/>
        <v>3</v>
      </c>
      <c r="K20" s="22">
        <v>2</v>
      </c>
      <c r="L20" s="27">
        <f t="shared" si="5"/>
        <v>6</v>
      </c>
      <c r="M20" s="28">
        <f t="shared" si="6"/>
        <v>3</v>
      </c>
      <c r="N20" s="30">
        <v>1.1666666666666667</v>
      </c>
      <c r="O20" s="28">
        <f t="shared" si="9"/>
        <v>1</v>
      </c>
      <c r="P20" s="30">
        <f t="shared" si="10"/>
        <v>2</v>
      </c>
      <c r="Q20" s="36">
        <f t="shared" si="11"/>
        <v>4</v>
      </c>
      <c r="R20" s="5">
        <v>3</v>
      </c>
      <c r="S20" s="5">
        <v>5</v>
      </c>
      <c r="T20" s="5">
        <f t="shared" si="7"/>
        <v>15</v>
      </c>
      <c r="U20" s="86">
        <f t="shared" si="8"/>
        <v>3</v>
      </c>
    </row>
    <row r="21" spans="1:21" ht="15" x14ac:dyDescent="0.2">
      <c r="A21" s="8">
        <v>14</v>
      </c>
      <c r="B21" s="58" t="s">
        <v>25</v>
      </c>
      <c r="C21" s="16">
        <v>83.29</v>
      </c>
      <c r="D21" s="17">
        <f t="shared" si="0"/>
        <v>3</v>
      </c>
      <c r="E21" s="61">
        <v>0.60234172985850842</v>
      </c>
      <c r="F21" s="17">
        <f t="shared" si="1"/>
        <v>2</v>
      </c>
      <c r="G21" s="16">
        <v>425.74</v>
      </c>
      <c r="H21" s="17">
        <f t="shared" si="2"/>
        <v>3</v>
      </c>
      <c r="I21" s="21">
        <f t="shared" si="3"/>
        <v>2.6666666666666665</v>
      </c>
      <c r="J21" s="24">
        <f t="shared" si="4"/>
        <v>3</v>
      </c>
      <c r="K21" s="22">
        <v>2</v>
      </c>
      <c r="L21" s="27">
        <f t="shared" si="5"/>
        <v>6</v>
      </c>
      <c r="M21" s="28">
        <f t="shared" si="6"/>
        <v>3</v>
      </c>
      <c r="N21" s="30">
        <v>2.3333333333333335</v>
      </c>
      <c r="O21" s="28">
        <f t="shared" si="9"/>
        <v>2</v>
      </c>
      <c r="P21" s="30">
        <f t="shared" si="10"/>
        <v>1</v>
      </c>
      <c r="Q21" s="63">
        <f t="shared" si="11"/>
        <v>3</v>
      </c>
      <c r="R21" s="5">
        <v>3</v>
      </c>
      <c r="S21" s="5">
        <v>5</v>
      </c>
      <c r="T21" s="5">
        <f t="shared" si="7"/>
        <v>15</v>
      </c>
      <c r="U21" s="86">
        <f t="shared" si="8"/>
        <v>3</v>
      </c>
    </row>
    <row r="22" spans="1:21" ht="15" x14ac:dyDescent="0.2">
      <c r="A22" s="8">
        <v>15</v>
      </c>
      <c r="B22" s="58" t="s">
        <v>26</v>
      </c>
      <c r="C22" s="16">
        <v>63.7</v>
      </c>
      <c r="D22" s="17">
        <f t="shared" si="0"/>
        <v>2</v>
      </c>
      <c r="E22" s="61">
        <v>0.65512491390645544</v>
      </c>
      <c r="F22" s="17">
        <f t="shared" si="1"/>
        <v>2</v>
      </c>
      <c r="G22" s="16">
        <v>227.53</v>
      </c>
      <c r="H22" s="17">
        <f t="shared" si="2"/>
        <v>2</v>
      </c>
      <c r="I22" s="21">
        <f t="shared" si="3"/>
        <v>2</v>
      </c>
      <c r="J22" s="24">
        <f t="shared" si="4"/>
        <v>2</v>
      </c>
      <c r="K22" s="22">
        <v>2</v>
      </c>
      <c r="L22" s="27">
        <f t="shared" si="5"/>
        <v>4</v>
      </c>
      <c r="M22" s="28">
        <f t="shared" si="6"/>
        <v>2</v>
      </c>
      <c r="N22" s="30">
        <v>1.6666666666666667</v>
      </c>
      <c r="O22" s="28">
        <f t="shared" si="9"/>
        <v>2</v>
      </c>
      <c r="P22" s="30">
        <f t="shared" si="10"/>
        <v>0</v>
      </c>
      <c r="Q22" s="33">
        <f t="shared" si="11"/>
        <v>2</v>
      </c>
      <c r="R22" s="5">
        <v>3</v>
      </c>
      <c r="S22" s="5">
        <v>5</v>
      </c>
      <c r="T22" s="5">
        <f t="shared" si="7"/>
        <v>15</v>
      </c>
      <c r="U22" s="86">
        <f t="shared" si="8"/>
        <v>3</v>
      </c>
    </row>
    <row r="23" spans="1:21" ht="15" x14ac:dyDescent="0.2">
      <c r="A23" s="8">
        <v>16</v>
      </c>
      <c r="B23" s="58" t="s">
        <v>27</v>
      </c>
      <c r="C23" s="16">
        <v>93.51</v>
      </c>
      <c r="D23" s="17">
        <f t="shared" si="0"/>
        <v>3</v>
      </c>
      <c r="E23" s="61">
        <v>0.71921479453326209</v>
      </c>
      <c r="F23" s="17">
        <f t="shared" si="1"/>
        <v>1</v>
      </c>
      <c r="G23" s="16">
        <v>371.22</v>
      </c>
      <c r="H23" s="17">
        <f t="shared" si="2"/>
        <v>3</v>
      </c>
      <c r="I23" s="21">
        <f t="shared" si="3"/>
        <v>2.3333333333333335</v>
      </c>
      <c r="J23" s="24">
        <f t="shared" si="4"/>
        <v>2</v>
      </c>
      <c r="K23" s="22">
        <v>3</v>
      </c>
      <c r="L23" s="27">
        <f t="shared" si="5"/>
        <v>6</v>
      </c>
      <c r="M23" s="28">
        <f t="shared" si="6"/>
        <v>3</v>
      </c>
      <c r="N23" s="30">
        <v>1.5</v>
      </c>
      <c r="O23" s="28">
        <f t="shared" si="9"/>
        <v>2</v>
      </c>
      <c r="P23" s="30">
        <f t="shared" si="10"/>
        <v>1</v>
      </c>
      <c r="Q23" s="63">
        <f t="shared" si="11"/>
        <v>3</v>
      </c>
      <c r="R23" s="5">
        <v>3</v>
      </c>
      <c r="S23" s="5">
        <v>5</v>
      </c>
      <c r="T23" s="5">
        <f t="shared" si="7"/>
        <v>15</v>
      </c>
      <c r="U23" s="86">
        <f t="shared" si="8"/>
        <v>3</v>
      </c>
    </row>
    <row r="24" spans="1:21" ht="15" x14ac:dyDescent="0.2">
      <c r="A24" s="8">
        <v>17</v>
      </c>
      <c r="B24" s="58" t="s">
        <v>28</v>
      </c>
      <c r="C24" s="16">
        <v>96.79</v>
      </c>
      <c r="D24" s="17">
        <f t="shared" si="0"/>
        <v>3</v>
      </c>
      <c r="E24" s="61">
        <v>0.73040722172441641</v>
      </c>
      <c r="F24" s="17">
        <f t="shared" si="1"/>
        <v>1</v>
      </c>
      <c r="G24" s="16">
        <v>324.67</v>
      </c>
      <c r="H24" s="17">
        <f t="shared" si="2"/>
        <v>3</v>
      </c>
      <c r="I24" s="21">
        <f t="shared" si="3"/>
        <v>2.3333333333333335</v>
      </c>
      <c r="J24" s="24">
        <f t="shared" si="4"/>
        <v>2</v>
      </c>
      <c r="K24" s="22">
        <v>2</v>
      </c>
      <c r="L24" s="27">
        <f t="shared" si="5"/>
        <v>4</v>
      </c>
      <c r="M24" s="28">
        <f t="shared" si="6"/>
        <v>2</v>
      </c>
      <c r="N24" s="30">
        <v>2.1666666666666665</v>
      </c>
      <c r="O24" s="28">
        <f t="shared" si="9"/>
        <v>2</v>
      </c>
      <c r="P24" s="30">
        <f t="shared" si="10"/>
        <v>0</v>
      </c>
      <c r="Q24" s="33">
        <f t="shared" si="11"/>
        <v>2</v>
      </c>
      <c r="R24" s="5">
        <v>3</v>
      </c>
      <c r="S24" s="5">
        <v>5</v>
      </c>
      <c r="T24" s="5">
        <f t="shared" si="7"/>
        <v>15</v>
      </c>
      <c r="U24" s="86">
        <f t="shared" si="8"/>
        <v>3</v>
      </c>
    </row>
    <row r="25" spans="1:21" ht="15" x14ac:dyDescent="0.2">
      <c r="A25" s="8">
        <v>18</v>
      </c>
      <c r="B25" s="58" t="s">
        <v>29</v>
      </c>
      <c r="C25" s="16">
        <v>86.21</v>
      </c>
      <c r="D25" s="17">
        <f t="shared" si="0"/>
        <v>3</v>
      </c>
      <c r="E25" s="61">
        <v>0.60413794742596372</v>
      </c>
      <c r="F25" s="17">
        <f t="shared" si="1"/>
        <v>2</v>
      </c>
      <c r="G25" s="16">
        <v>316.5</v>
      </c>
      <c r="H25" s="17">
        <f t="shared" si="2"/>
        <v>3</v>
      </c>
      <c r="I25" s="21">
        <f t="shared" si="3"/>
        <v>2.6666666666666665</v>
      </c>
      <c r="J25" s="24">
        <f t="shared" si="4"/>
        <v>3</v>
      </c>
      <c r="K25" s="22">
        <v>2</v>
      </c>
      <c r="L25" s="27">
        <f t="shared" si="5"/>
        <v>6</v>
      </c>
      <c r="M25" s="28">
        <f t="shared" si="6"/>
        <v>3</v>
      </c>
      <c r="N25" s="30">
        <v>1.5</v>
      </c>
      <c r="O25" s="28">
        <f t="shared" si="9"/>
        <v>2</v>
      </c>
      <c r="P25" s="30">
        <f t="shared" si="10"/>
        <v>1</v>
      </c>
      <c r="Q25" s="63">
        <f t="shared" si="11"/>
        <v>3</v>
      </c>
      <c r="R25" s="5">
        <v>3</v>
      </c>
      <c r="S25" s="5">
        <v>5</v>
      </c>
      <c r="T25" s="5">
        <f t="shared" si="7"/>
        <v>15</v>
      </c>
      <c r="U25" s="86">
        <f t="shared" si="8"/>
        <v>3</v>
      </c>
    </row>
    <row r="26" spans="1:21" ht="15" x14ac:dyDescent="0.2">
      <c r="A26" s="8">
        <v>19</v>
      </c>
      <c r="B26" s="58" t="s">
        <v>30</v>
      </c>
      <c r="C26" s="16">
        <v>65.459999999999994</v>
      </c>
      <c r="D26" s="17">
        <f t="shared" si="0"/>
        <v>3</v>
      </c>
      <c r="E26" s="61">
        <v>0.67695799521188948</v>
      </c>
      <c r="F26" s="17">
        <f t="shared" si="1"/>
        <v>2</v>
      </c>
      <c r="G26" s="16">
        <v>296.73</v>
      </c>
      <c r="H26" s="17">
        <f t="shared" si="2"/>
        <v>3</v>
      </c>
      <c r="I26" s="21">
        <f t="shared" si="3"/>
        <v>2.6666666666666665</v>
      </c>
      <c r="J26" s="24">
        <f t="shared" si="4"/>
        <v>3</v>
      </c>
      <c r="K26" s="22">
        <v>1</v>
      </c>
      <c r="L26" s="27">
        <f t="shared" si="5"/>
        <v>3</v>
      </c>
      <c r="M26" s="28">
        <f t="shared" si="6"/>
        <v>2</v>
      </c>
      <c r="N26" s="30">
        <v>1.5</v>
      </c>
      <c r="O26" s="28">
        <f t="shared" si="9"/>
        <v>2</v>
      </c>
      <c r="P26" s="30">
        <f t="shared" si="10"/>
        <v>0</v>
      </c>
      <c r="Q26" s="33">
        <f t="shared" si="11"/>
        <v>2</v>
      </c>
      <c r="R26" s="5">
        <v>3</v>
      </c>
      <c r="S26" s="5">
        <v>5</v>
      </c>
      <c r="T26" s="5">
        <f t="shared" si="7"/>
        <v>15</v>
      </c>
      <c r="U26" s="86">
        <f t="shared" si="8"/>
        <v>3</v>
      </c>
    </row>
    <row r="27" spans="1:21" ht="15" x14ac:dyDescent="0.2">
      <c r="A27" s="8">
        <v>20</v>
      </c>
      <c r="B27" s="58" t="s">
        <v>31</v>
      </c>
      <c r="C27" s="16">
        <v>40.69</v>
      </c>
      <c r="D27" s="17">
        <f t="shared" si="0"/>
        <v>1</v>
      </c>
      <c r="E27" s="61">
        <v>0.66485381796071408</v>
      </c>
      <c r="F27" s="17">
        <f t="shared" si="1"/>
        <v>2</v>
      </c>
      <c r="G27" s="16">
        <v>196.16</v>
      </c>
      <c r="H27" s="17">
        <f t="shared" si="2"/>
        <v>2</v>
      </c>
      <c r="I27" s="21">
        <f t="shared" si="3"/>
        <v>1.6666666666666667</v>
      </c>
      <c r="J27" s="24">
        <f t="shared" si="4"/>
        <v>2</v>
      </c>
      <c r="K27" s="22">
        <v>1</v>
      </c>
      <c r="L27" s="27">
        <f t="shared" si="5"/>
        <v>2</v>
      </c>
      <c r="M27" s="28">
        <f t="shared" si="6"/>
        <v>1</v>
      </c>
      <c r="N27" s="30">
        <v>1.3333333333333333</v>
      </c>
      <c r="O27" s="28">
        <f t="shared" si="9"/>
        <v>1</v>
      </c>
      <c r="P27" s="30">
        <f t="shared" si="10"/>
        <v>0</v>
      </c>
      <c r="Q27" s="33">
        <f t="shared" si="11"/>
        <v>2</v>
      </c>
      <c r="R27" s="5">
        <v>3</v>
      </c>
      <c r="S27" s="5">
        <v>5</v>
      </c>
      <c r="T27" s="5">
        <f t="shared" si="7"/>
        <v>15</v>
      </c>
      <c r="U27" s="86">
        <f t="shared" si="8"/>
        <v>3</v>
      </c>
    </row>
    <row r="28" spans="1:21" ht="15" x14ac:dyDescent="0.2">
      <c r="A28" s="8">
        <v>21</v>
      </c>
      <c r="B28" s="58" t="s">
        <v>32</v>
      </c>
      <c r="C28" s="16">
        <v>63.55</v>
      </c>
      <c r="D28" s="17">
        <f t="shared" si="0"/>
        <v>2</v>
      </c>
      <c r="E28" s="61">
        <v>0.70552255179979717</v>
      </c>
      <c r="F28" s="17">
        <f t="shared" si="1"/>
        <v>1</v>
      </c>
      <c r="G28" s="16">
        <v>291.43</v>
      </c>
      <c r="H28" s="17">
        <f t="shared" si="2"/>
        <v>3</v>
      </c>
      <c r="I28" s="21">
        <f t="shared" si="3"/>
        <v>2</v>
      </c>
      <c r="J28" s="24">
        <f t="shared" si="4"/>
        <v>2</v>
      </c>
      <c r="K28" s="22">
        <v>2</v>
      </c>
      <c r="L28" s="27">
        <f t="shared" si="5"/>
        <v>4</v>
      </c>
      <c r="M28" s="28">
        <f t="shared" si="6"/>
        <v>2</v>
      </c>
      <c r="N28" s="30">
        <v>1.8333333333333333</v>
      </c>
      <c r="O28" s="28">
        <f t="shared" si="9"/>
        <v>2</v>
      </c>
      <c r="P28" s="30">
        <f t="shared" si="10"/>
        <v>0</v>
      </c>
      <c r="Q28" s="33">
        <f t="shared" si="11"/>
        <v>2</v>
      </c>
      <c r="R28" s="5">
        <v>3</v>
      </c>
      <c r="S28" s="5">
        <v>5</v>
      </c>
      <c r="T28" s="5">
        <f t="shared" si="7"/>
        <v>15</v>
      </c>
      <c r="U28" s="86">
        <f t="shared" si="8"/>
        <v>3</v>
      </c>
    </row>
    <row r="29" spans="1:21" ht="15" x14ac:dyDescent="0.2">
      <c r="A29" s="8">
        <v>22</v>
      </c>
      <c r="B29" s="58" t="s">
        <v>33</v>
      </c>
      <c r="C29" s="16">
        <v>574.30999999999995</v>
      </c>
      <c r="D29" s="17">
        <f t="shared" si="0"/>
        <v>4</v>
      </c>
      <c r="E29" s="61">
        <v>0.40440263570206686</v>
      </c>
      <c r="F29" s="17">
        <f t="shared" si="1"/>
        <v>4</v>
      </c>
      <c r="G29" s="16">
        <v>1401.56</v>
      </c>
      <c r="H29" s="17">
        <f t="shared" si="2"/>
        <v>4</v>
      </c>
      <c r="I29" s="21">
        <f t="shared" si="3"/>
        <v>4</v>
      </c>
      <c r="J29" s="24">
        <f t="shared" si="4"/>
        <v>4</v>
      </c>
      <c r="K29" s="22">
        <v>2</v>
      </c>
      <c r="L29" s="27">
        <f t="shared" si="5"/>
        <v>8</v>
      </c>
      <c r="M29" s="28">
        <f t="shared" si="6"/>
        <v>3</v>
      </c>
      <c r="N29" s="30">
        <v>2.1666666666666665</v>
      </c>
      <c r="O29" s="28">
        <f t="shared" si="9"/>
        <v>2</v>
      </c>
      <c r="P29" s="30">
        <f t="shared" si="10"/>
        <v>1</v>
      </c>
      <c r="Q29" s="63">
        <f t="shared" si="11"/>
        <v>3</v>
      </c>
      <c r="R29" s="5">
        <v>3</v>
      </c>
      <c r="S29" s="5">
        <v>5</v>
      </c>
      <c r="T29" s="5">
        <f t="shared" si="7"/>
        <v>15</v>
      </c>
      <c r="U29" s="86">
        <f t="shared" si="8"/>
        <v>3</v>
      </c>
    </row>
    <row r="30" spans="1:21" ht="15" x14ac:dyDescent="0.2">
      <c r="A30" s="8">
        <v>23</v>
      </c>
      <c r="B30" s="58" t="s">
        <v>34</v>
      </c>
      <c r="C30" s="16">
        <v>97.08</v>
      </c>
      <c r="D30" s="17">
        <f t="shared" si="0"/>
        <v>3</v>
      </c>
      <c r="E30" s="61">
        <v>0.57227474137225109</v>
      </c>
      <c r="F30" s="17">
        <f t="shared" si="1"/>
        <v>2</v>
      </c>
      <c r="G30" s="16">
        <v>466.03</v>
      </c>
      <c r="H30" s="17">
        <f t="shared" si="2"/>
        <v>3</v>
      </c>
      <c r="I30" s="21">
        <f t="shared" si="3"/>
        <v>2.6666666666666665</v>
      </c>
      <c r="J30" s="24">
        <f t="shared" si="4"/>
        <v>3</v>
      </c>
      <c r="K30" s="22">
        <v>2</v>
      </c>
      <c r="L30" s="27">
        <f t="shared" si="5"/>
        <v>6</v>
      </c>
      <c r="M30" s="28">
        <f t="shared" si="6"/>
        <v>3</v>
      </c>
      <c r="N30" s="30">
        <v>1.8333333333333333</v>
      </c>
      <c r="O30" s="28">
        <f t="shared" si="9"/>
        <v>2</v>
      </c>
      <c r="P30" s="30">
        <f t="shared" si="10"/>
        <v>1</v>
      </c>
      <c r="Q30" s="63">
        <f t="shared" si="11"/>
        <v>3</v>
      </c>
      <c r="R30" s="5">
        <v>3</v>
      </c>
      <c r="S30" s="5">
        <v>5</v>
      </c>
      <c r="T30" s="5">
        <f t="shared" si="7"/>
        <v>15</v>
      </c>
      <c r="U30" s="86">
        <f t="shared" si="8"/>
        <v>3</v>
      </c>
    </row>
    <row r="31" spans="1:21" ht="15" x14ac:dyDescent="0.2">
      <c r="A31" s="8">
        <v>24</v>
      </c>
      <c r="B31" s="58" t="s">
        <v>35</v>
      </c>
      <c r="C31" s="16">
        <v>50.01</v>
      </c>
      <c r="D31" s="17">
        <f t="shared" si="0"/>
        <v>2</v>
      </c>
      <c r="E31" s="61">
        <v>0.7150055396196634</v>
      </c>
      <c r="F31" s="17">
        <f t="shared" si="1"/>
        <v>1</v>
      </c>
      <c r="G31" s="16">
        <v>181.56</v>
      </c>
      <c r="H31" s="17">
        <f t="shared" si="2"/>
        <v>2</v>
      </c>
      <c r="I31" s="21">
        <f t="shared" si="3"/>
        <v>1.6666666666666667</v>
      </c>
      <c r="J31" s="24">
        <f t="shared" si="4"/>
        <v>2</v>
      </c>
      <c r="K31" s="22">
        <v>2</v>
      </c>
      <c r="L31" s="27">
        <f t="shared" si="5"/>
        <v>4</v>
      </c>
      <c r="M31" s="28">
        <f t="shared" si="6"/>
        <v>2</v>
      </c>
      <c r="N31" s="30">
        <v>2</v>
      </c>
      <c r="O31" s="28">
        <f t="shared" si="9"/>
        <v>2</v>
      </c>
      <c r="P31" s="30">
        <f t="shared" si="10"/>
        <v>0</v>
      </c>
      <c r="Q31" s="33">
        <f t="shared" si="11"/>
        <v>2</v>
      </c>
      <c r="R31" s="5">
        <v>3</v>
      </c>
      <c r="S31" s="5">
        <v>5</v>
      </c>
      <c r="T31" s="5">
        <f t="shared" si="7"/>
        <v>15</v>
      </c>
      <c r="U31" s="86">
        <f t="shared" si="8"/>
        <v>3</v>
      </c>
    </row>
    <row r="32" spans="1:21" ht="15" x14ac:dyDescent="0.2">
      <c r="A32" s="8">
        <v>25</v>
      </c>
      <c r="B32" s="58" t="s">
        <v>36</v>
      </c>
      <c r="C32" s="16">
        <v>78.790000000000006</v>
      </c>
      <c r="D32" s="17">
        <f t="shared" si="0"/>
        <v>3</v>
      </c>
      <c r="E32" s="61">
        <v>0.44992313604919293</v>
      </c>
      <c r="F32" s="17">
        <f t="shared" si="1"/>
        <v>4</v>
      </c>
      <c r="G32" s="16">
        <v>228.33</v>
      </c>
      <c r="H32" s="17">
        <f t="shared" si="2"/>
        <v>2</v>
      </c>
      <c r="I32" s="21">
        <f t="shared" si="3"/>
        <v>3</v>
      </c>
      <c r="J32" s="24">
        <f t="shared" si="4"/>
        <v>3</v>
      </c>
      <c r="K32" s="22">
        <v>2</v>
      </c>
      <c r="L32" s="27">
        <f t="shared" si="5"/>
        <v>6</v>
      </c>
      <c r="M32" s="28">
        <f t="shared" si="6"/>
        <v>3</v>
      </c>
      <c r="N32" s="30">
        <v>2</v>
      </c>
      <c r="O32" s="28">
        <f t="shared" si="9"/>
        <v>2</v>
      </c>
      <c r="P32" s="30">
        <f t="shared" si="10"/>
        <v>1</v>
      </c>
      <c r="Q32" s="63">
        <f t="shared" si="11"/>
        <v>3</v>
      </c>
      <c r="R32" s="5">
        <v>3</v>
      </c>
      <c r="S32" s="5">
        <v>5</v>
      </c>
      <c r="T32" s="5">
        <f t="shared" si="7"/>
        <v>15</v>
      </c>
      <c r="U32" s="86">
        <f t="shared" si="8"/>
        <v>3</v>
      </c>
    </row>
    <row r="33" spans="1:21" ht="15.75" thickBot="1" x14ac:dyDescent="0.25">
      <c r="A33" s="11">
        <v>26</v>
      </c>
      <c r="B33" s="60" t="s">
        <v>37</v>
      </c>
      <c r="C33" s="18">
        <v>43.71</v>
      </c>
      <c r="D33" s="19">
        <f t="shared" si="0"/>
        <v>1</v>
      </c>
      <c r="E33" s="62">
        <v>0.71698674826465381</v>
      </c>
      <c r="F33" s="19">
        <f t="shared" si="1"/>
        <v>1</v>
      </c>
      <c r="G33" s="18">
        <v>218.49</v>
      </c>
      <c r="H33" s="19">
        <f t="shared" si="2"/>
        <v>2</v>
      </c>
      <c r="I33" s="21">
        <f t="shared" si="3"/>
        <v>1.3333333333333333</v>
      </c>
      <c r="J33" s="25">
        <f t="shared" si="4"/>
        <v>1</v>
      </c>
      <c r="K33" s="22">
        <v>1</v>
      </c>
      <c r="L33" s="27">
        <f t="shared" si="5"/>
        <v>1</v>
      </c>
      <c r="M33" s="29">
        <f t="shared" si="6"/>
        <v>1</v>
      </c>
      <c r="N33" s="30">
        <v>1.5</v>
      </c>
      <c r="O33" s="29">
        <f t="shared" si="9"/>
        <v>2</v>
      </c>
      <c r="P33" s="30">
        <f t="shared" si="10"/>
        <v>-1</v>
      </c>
      <c r="Q33" s="64">
        <f t="shared" si="11"/>
        <v>2</v>
      </c>
      <c r="R33" s="5">
        <v>3</v>
      </c>
      <c r="S33" s="5">
        <v>5</v>
      </c>
      <c r="T33" s="5">
        <f t="shared" si="7"/>
        <v>15</v>
      </c>
      <c r="U33" s="86">
        <f t="shared" si="8"/>
        <v>3</v>
      </c>
    </row>
  </sheetData>
  <sortState xmlns:xlrd2="http://schemas.microsoft.com/office/spreadsheetml/2017/richdata2" ref="A8:U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E016A-F640-4980-9E70-9DCF370B7D2A}">
  <dimension ref="A6:S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G5" sqref="G5"/>
    </sheetView>
  </sheetViews>
  <sheetFormatPr defaultRowHeight="15" x14ac:dyDescent="0.25"/>
  <cols>
    <col min="2" max="2" width="26.5703125" bestFit="1" customWidth="1"/>
    <col min="3" max="7" width="17.5703125" customWidth="1"/>
    <col min="8" max="8" width="18.28515625" customWidth="1"/>
    <col min="9" max="9" width="21.28515625" customWidth="1"/>
    <col min="10" max="10" width="15.7109375" customWidth="1"/>
    <col min="11" max="12" width="16" customWidth="1"/>
    <col min="13" max="13" width="17" customWidth="1"/>
    <col min="14" max="14" width="16.85546875" customWidth="1"/>
    <col min="15" max="15" width="15.140625" customWidth="1"/>
    <col min="16" max="16" width="17.85546875" customWidth="1"/>
    <col min="17" max="17" width="16.85546875" customWidth="1"/>
    <col min="18" max="18" width="16.28515625" customWidth="1"/>
    <col min="19" max="19" width="16.42578125" customWidth="1"/>
  </cols>
  <sheetData>
    <row r="6" spans="1:19" ht="15.75" thickBot="1" x14ac:dyDescent="0.3"/>
    <row r="7" spans="1:19" ht="75" x14ac:dyDescent="0.25">
      <c r="A7" s="65" t="s">
        <v>0</v>
      </c>
      <c r="B7" s="66" t="s">
        <v>1</v>
      </c>
      <c r="C7" s="65" t="s">
        <v>50</v>
      </c>
      <c r="D7" s="66" t="s">
        <v>39</v>
      </c>
      <c r="E7" s="65" t="s">
        <v>51</v>
      </c>
      <c r="F7" s="66" t="s">
        <v>40</v>
      </c>
      <c r="G7" s="67" t="s">
        <v>2</v>
      </c>
      <c r="H7" s="68" t="s">
        <v>3</v>
      </c>
      <c r="I7" s="69" t="s">
        <v>4</v>
      </c>
      <c r="J7" s="70" t="s">
        <v>5</v>
      </c>
      <c r="K7" s="68" t="s">
        <v>6</v>
      </c>
      <c r="L7" s="67" t="s">
        <v>46</v>
      </c>
      <c r="M7" s="68" t="s">
        <v>7</v>
      </c>
      <c r="N7" s="67" t="s">
        <v>8</v>
      </c>
      <c r="O7" s="68" t="s">
        <v>9</v>
      </c>
      <c r="P7" s="45" t="s">
        <v>10</v>
      </c>
      <c r="Q7" s="45" t="s">
        <v>11</v>
      </c>
      <c r="R7" s="45" t="s">
        <v>12</v>
      </c>
      <c r="S7" s="45" t="s">
        <v>13</v>
      </c>
    </row>
    <row r="8" spans="1:19" x14ac:dyDescent="0.25">
      <c r="A8" s="8">
        <v>1</v>
      </c>
      <c r="B8" s="9" t="s">
        <v>14</v>
      </c>
      <c r="C8" s="16">
        <v>177.03</v>
      </c>
      <c r="D8" s="17">
        <f t="shared" ref="D8:D33" si="0">IF(C8&lt;44,1,IF(C8&lt;65,2,IF(C8&lt;178,3,4)))</f>
        <v>3</v>
      </c>
      <c r="E8" s="16">
        <v>834.29</v>
      </c>
      <c r="F8" s="17">
        <f t="shared" ref="F8:F33" si="1">IF(E8&lt;88,1,IF(E8&lt;231,2,IF(E8&lt;834,3,4)))</f>
        <v>4</v>
      </c>
      <c r="G8" s="21">
        <f t="shared" ref="G8:G33" si="2">AVERAGE(D8,F8)</f>
        <v>3.5</v>
      </c>
      <c r="H8" s="24">
        <f t="shared" ref="H8:H33" si="3">ROUND(G8,0)</f>
        <v>4</v>
      </c>
      <c r="I8" s="43">
        <v>3</v>
      </c>
      <c r="J8" s="47">
        <f t="shared" ref="J8:J33" si="4">H8*I8</f>
        <v>12</v>
      </c>
      <c r="K8" s="48">
        <f>IF(J8&lt;3,1,IF(J8&lt;5,2,IF(J8&lt;12,3,4)))</f>
        <v>4</v>
      </c>
      <c r="L8" s="50">
        <v>1.8333333333333333</v>
      </c>
      <c r="M8" s="48">
        <f>ROUND(L8,0)</f>
        <v>2</v>
      </c>
      <c r="N8" s="50">
        <f>K8-M8</f>
        <v>2</v>
      </c>
      <c r="O8" s="71">
        <f>IF(N8&lt;-1,1,IF(N8&lt;1,2,IF(N8=1,3,4)))</f>
        <v>4</v>
      </c>
      <c r="P8" s="38">
        <v>3</v>
      </c>
      <c r="Q8" s="85">
        <v>6</v>
      </c>
      <c r="R8" s="38">
        <f t="shared" ref="R8:R33" si="5">P8*Q8</f>
        <v>18</v>
      </c>
      <c r="S8" s="89">
        <f t="shared" ref="S8:S33" si="6">IF(R8&lt;6,1,IF(R8&lt;12,2,IF(R8&lt;18,3,4)))</f>
        <v>4</v>
      </c>
    </row>
    <row r="9" spans="1:19" x14ac:dyDescent="0.25">
      <c r="A9" s="8">
        <v>2</v>
      </c>
      <c r="B9" s="9" t="s">
        <v>15</v>
      </c>
      <c r="C9" s="16">
        <v>25.56</v>
      </c>
      <c r="D9" s="17">
        <f t="shared" si="0"/>
        <v>1</v>
      </c>
      <c r="E9" s="16">
        <v>87.79</v>
      </c>
      <c r="F9" s="17">
        <f t="shared" si="1"/>
        <v>1</v>
      </c>
      <c r="G9" s="21">
        <f t="shared" si="2"/>
        <v>1</v>
      </c>
      <c r="H9" s="24">
        <f t="shared" si="3"/>
        <v>1</v>
      </c>
      <c r="I9" s="43">
        <v>0</v>
      </c>
      <c r="J9" s="47">
        <f t="shared" si="4"/>
        <v>0</v>
      </c>
      <c r="K9" s="48">
        <v>0</v>
      </c>
      <c r="L9" s="50">
        <v>0</v>
      </c>
      <c r="M9" s="48">
        <v>0</v>
      </c>
      <c r="N9" s="50">
        <v>0</v>
      </c>
      <c r="O9" s="77">
        <v>0</v>
      </c>
      <c r="P9" s="38">
        <v>3</v>
      </c>
      <c r="Q9" s="85">
        <v>5</v>
      </c>
      <c r="R9" s="38">
        <f t="shared" si="5"/>
        <v>15</v>
      </c>
      <c r="S9" s="88">
        <f t="shared" si="6"/>
        <v>3</v>
      </c>
    </row>
    <row r="10" spans="1:19" x14ac:dyDescent="0.25">
      <c r="A10" s="8">
        <v>3</v>
      </c>
      <c r="B10" s="10" t="s">
        <v>48</v>
      </c>
      <c r="C10" s="16">
        <v>98.85</v>
      </c>
      <c r="D10" s="17">
        <f t="shared" si="0"/>
        <v>3</v>
      </c>
      <c r="E10" s="16">
        <v>252.98</v>
      </c>
      <c r="F10" s="17">
        <f t="shared" si="1"/>
        <v>3</v>
      </c>
      <c r="G10" s="21">
        <f t="shared" si="2"/>
        <v>3</v>
      </c>
      <c r="H10" s="24">
        <f t="shared" si="3"/>
        <v>3</v>
      </c>
      <c r="I10" s="43">
        <v>3</v>
      </c>
      <c r="J10" s="47">
        <f t="shared" si="4"/>
        <v>9</v>
      </c>
      <c r="K10" s="48">
        <f>IF(J10&lt;3,1,IF(J10&lt;5,2,IF(J10&lt;12,3,4)))</f>
        <v>3</v>
      </c>
      <c r="L10" s="50">
        <v>2.6666666666666665</v>
      </c>
      <c r="M10" s="48">
        <f>ROUND(L10,0)</f>
        <v>3</v>
      </c>
      <c r="N10" s="50">
        <f>K10-M10</f>
        <v>0</v>
      </c>
      <c r="O10" s="54">
        <f>IF(N10&lt;-1,1,IF(N10&lt;1,2,IF(N10=1,3,4)))</f>
        <v>2</v>
      </c>
      <c r="P10" s="38">
        <v>3</v>
      </c>
      <c r="Q10" s="85">
        <v>6</v>
      </c>
      <c r="R10" s="38">
        <f t="shared" si="5"/>
        <v>18</v>
      </c>
      <c r="S10" s="89">
        <f t="shared" si="6"/>
        <v>4</v>
      </c>
    </row>
    <row r="11" spans="1:19" x14ac:dyDescent="0.25">
      <c r="A11" s="8">
        <v>4</v>
      </c>
      <c r="B11" s="9" t="s">
        <v>16</v>
      </c>
      <c r="C11" s="16">
        <v>59.66</v>
      </c>
      <c r="D11" s="17">
        <f t="shared" si="0"/>
        <v>2</v>
      </c>
      <c r="E11" s="16">
        <v>161.09</v>
      </c>
      <c r="F11" s="17">
        <f t="shared" si="1"/>
        <v>2</v>
      </c>
      <c r="G11" s="21">
        <f t="shared" si="2"/>
        <v>2</v>
      </c>
      <c r="H11" s="24">
        <f t="shared" si="3"/>
        <v>2</v>
      </c>
      <c r="I11" s="43">
        <v>2</v>
      </c>
      <c r="J11" s="47">
        <f t="shared" si="4"/>
        <v>4</v>
      </c>
      <c r="K11" s="48">
        <f>IF(J11&lt;3,1,IF(J11&lt;5,2,IF(J11&lt;12,3,4)))</f>
        <v>2</v>
      </c>
      <c r="L11" s="50">
        <v>3</v>
      </c>
      <c r="M11" s="48">
        <f>ROUND(L11,0)</f>
        <v>3</v>
      </c>
      <c r="N11" s="50">
        <f>K11-M11</f>
        <v>-1</v>
      </c>
      <c r="O11" s="54">
        <f>IF(N11&lt;-1,1,IF(N11&lt;1,2,IF(N11=1,3,4)))</f>
        <v>2</v>
      </c>
      <c r="P11" s="38">
        <v>3</v>
      </c>
      <c r="Q11" s="85">
        <v>5</v>
      </c>
      <c r="R11" s="38">
        <f t="shared" si="5"/>
        <v>15</v>
      </c>
      <c r="S11" s="88">
        <f t="shared" si="6"/>
        <v>3</v>
      </c>
    </row>
    <row r="12" spans="1:19" x14ac:dyDescent="0.25">
      <c r="A12" s="8">
        <v>5</v>
      </c>
      <c r="B12" s="9" t="s">
        <v>17</v>
      </c>
      <c r="C12" s="16">
        <v>93.11</v>
      </c>
      <c r="D12" s="17">
        <f t="shared" si="0"/>
        <v>3</v>
      </c>
      <c r="E12" s="16">
        <v>419.01</v>
      </c>
      <c r="F12" s="17">
        <f t="shared" si="1"/>
        <v>3</v>
      </c>
      <c r="G12" s="21">
        <f t="shared" si="2"/>
        <v>3</v>
      </c>
      <c r="H12" s="24">
        <f t="shared" si="3"/>
        <v>3</v>
      </c>
      <c r="I12" s="43">
        <v>4</v>
      </c>
      <c r="J12" s="47">
        <f t="shared" si="4"/>
        <v>12</v>
      </c>
      <c r="K12" s="48">
        <f>IF(J12&lt;3,1,IF(J12&lt;5,2,IF(J12&lt;12,3,4)))</f>
        <v>4</v>
      </c>
      <c r="L12" s="51" t="s">
        <v>47</v>
      </c>
      <c r="M12" s="52" t="s">
        <v>47</v>
      </c>
      <c r="N12" s="50">
        <f>K12</f>
        <v>4</v>
      </c>
      <c r="O12" s="71">
        <f>K12</f>
        <v>4</v>
      </c>
      <c r="P12" s="38">
        <v>3</v>
      </c>
      <c r="Q12" s="85">
        <v>6</v>
      </c>
      <c r="R12" s="38">
        <f t="shared" si="5"/>
        <v>18</v>
      </c>
      <c r="S12" s="89">
        <f t="shared" si="6"/>
        <v>4</v>
      </c>
    </row>
    <row r="13" spans="1:19" x14ac:dyDescent="0.25">
      <c r="A13" s="8">
        <v>6</v>
      </c>
      <c r="B13" s="9" t="s">
        <v>18</v>
      </c>
      <c r="C13" s="16">
        <v>89.89</v>
      </c>
      <c r="D13" s="17">
        <f t="shared" si="0"/>
        <v>3</v>
      </c>
      <c r="E13" s="16">
        <v>400.27</v>
      </c>
      <c r="F13" s="17">
        <f t="shared" si="1"/>
        <v>3</v>
      </c>
      <c r="G13" s="21">
        <f t="shared" si="2"/>
        <v>3</v>
      </c>
      <c r="H13" s="24">
        <f t="shared" si="3"/>
        <v>3</v>
      </c>
      <c r="I13" s="43">
        <v>1</v>
      </c>
      <c r="J13" s="47">
        <f t="shared" si="4"/>
        <v>3</v>
      </c>
      <c r="K13" s="48">
        <f>IF(J13&lt;3,1,IF(J13&lt;5,2,IF(J13&lt;12,3,4)))</f>
        <v>2</v>
      </c>
      <c r="L13" s="50">
        <v>3.3333333333333335</v>
      </c>
      <c r="M13" s="48">
        <f>ROUND(L13,0)</f>
        <v>3</v>
      </c>
      <c r="N13" s="50">
        <f>K13-M13</f>
        <v>-1</v>
      </c>
      <c r="O13" s="54">
        <f>IF(N13&lt;-1,1,IF(N13&lt;1,2,IF(N13=1,3,4)))</f>
        <v>2</v>
      </c>
      <c r="P13" s="38">
        <v>3</v>
      </c>
      <c r="Q13" s="85">
        <v>5</v>
      </c>
      <c r="R13" s="38">
        <f t="shared" si="5"/>
        <v>15</v>
      </c>
      <c r="S13" s="88">
        <f t="shared" si="6"/>
        <v>3</v>
      </c>
    </row>
    <row r="14" spans="1:19" x14ac:dyDescent="0.25">
      <c r="A14" s="8">
        <v>7</v>
      </c>
      <c r="B14" s="9" t="s">
        <v>19</v>
      </c>
      <c r="C14" s="16">
        <v>98.79</v>
      </c>
      <c r="D14" s="17">
        <f t="shared" si="0"/>
        <v>3</v>
      </c>
      <c r="E14" s="16">
        <v>283.52999999999997</v>
      </c>
      <c r="F14" s="17">
        <f t="shared" si="1"/>
        <v>3</v>
      </c>
      <c r="G14" s="21">
        <f t="shared" si="2"/>
        <v>3</v>
      </c>
      <c r="H14" s="24">
        <f t="shared" si="3"/>
        <v>3</v>
      </c>
      <c r="I14" s="43">
        <v>3</v>
      </c>
      <c r="J14" s="47">
        <f t="shared" si="4"/>
        <v>9</v>
      </c>
      <c r="K14" s="48">
        <f>IF(J14&lt;3,1,IF(J14&lt;5,2,IF(J14&lt;12,3,4)))</f>
        <v>3</v>
      </c>
      <c r="L14" s="50">
        <v>1.3333333333333333</v>
      </c>
      <c r="M14" s="48">
        <f>ROUND(L14,0)</f>
        <v>1</v>
      </c>
      <c r="N14" s="50">
        <f>K14-M14</f>
        <v>2</v>
      </c>
      <c r="O14" s="71">
        <f>IF(N14&lt;-1,1,IF(N14&lt;1,2,IF(N14=1,3,4)))</f>
        <v>4</v>
      </c>
      <c r="P14" s="38">
        <v>3</v>
      </c>
      <c r="Q14" s="85">
        <v>6</v>
      </c>
      <c r="R14" s="38">
        <f t="shared" si="5"/>
        <v>18</v>
      </c>
      <c r="S14" s="89">
        <f t="shared" si="6"/>
        <v>4</v>
      </c>
    </row>
    <row r="15" spans="1:19" x14ac:dyDescent="0.25">
      <c r="A15" s="8">
        <v>8</v>
      </c>
      <c r="B15" s="9" t="s">
        <v>20</v>
      </c>
      <c r="C15" s="16">
        <v>110.05</v>
      </c>
      <c r="D15" s="17">
        <f t="shared" si="0"/>
        <v>3</v>
      </c>
      <c r="E15" s="16">
        <v>226.9</v>
      </c>
      <c r="F15" s="17">
        <f t="shared" si="1"/>
        <v>2</v>
      </c>
      <c r="G15" s="21">
        <f t="shared" si="2"/>
        <v>2.5</v>
      </c>
      <c r="H15" s="24">
        <f t="shared" si="3"/>
        <v>3</v>
      </c>
      <c r="I15" s="43">
        <v>0</v>
      </c>
      <c r="J15" s="47">
        <f t="shared" si="4"/>
        <v>0</v>
      </c>
      <c r="K15" s="48">
        <v>0</v>
      </c>
      <c r="L15" s="50">
        <v>0</v>
      </c>
      <c r="M15" s="48">
        <v>0</v>
      </c>
      <c r="N15" s="50">
        <v>0</v>
      </c>
      <c r="O15" s="77">
        <v>0</v>
      </c>
      <c r="P15" s="38">
        <v>3</v>
      </c>
      <c r="Q15" s="85">
        <v>5</v>
      </c>
      <c r="R15" s="38">
        <f t="shared" si="5"/>
        <v>15</v>
      </c>
      <c r="S15" s="88">
        <f t="shared" si="6"/>
        <v>3</v>
      </c>
    </row>
    <row r="16" spans="1:19" x14ac:dyDescent="0.25">
      <c r="A16" s="8">
        <v>9</v>
      </c>
      <c r="B16" s="9" t="s">
        <v>21</v>
      </c>
      <c r="C16" s="16">
        <v>77.06</v>
      </c>
      <c r="D16" s="17">
        <f t="shared" si="0"/>
        <v>3</v>
      </c>
      <c r="E16" s="16">
        <v>309.32</v>
      </c>
      <c r="F16" s="17">
        <f t="shared" si="1"/>
        <v>3</v>
      </c>
      <c r="G16" s="21">
        <f t="shared" si="2"/>
        <v>3</v>
      </c>
      <c r="H16" s="24">
        <f t="shared" si="3"/>
        <v>3</v>
      </c>
      <c r="I16" s="43">
        <v>3</v>
      </c>
      <c r="J16" s="47">
        <f t="shared" si="4"/>
        <v>9</v>
      </c>
      <c r="K16" s="48">
        <f t="shared" ref="K16:K31" si="7">IF(J16&lt;3,1,IF(J16&lt;5,2,IF(J16&lt;12,3,4)))</f>
        <v>3</v>
      </c>
      <c r="L16" s="50">
        <v>1.8333333333333333</v>
      </c>
      <c r="M16" s="48">
        <f t="shared" ref="M16:M31" si="8">ROUND(L16,0)</f>
        <v>2</v>
      </c>
      <c r="N16" s="50">
        <f t="shared" ref="N16:N31" si="9">K16-M16</f>
        <v>1</v>
      </c>
      <c r="O16" s="55">
        <f t="shared" ref="O16:O31" si="10">IF(N16&lt;-1,1,IF(N16&lt;1,2,IF(N16=1,3,4)))</f>
        <v>3</v>
      </c>
      <c r="P16" s="38">
        <v>3</v>
      </c>
      <c r="Q16" s="85">
        <v>6</v>
      </c>
      <c r="R16" s="38">
        <f t="shared" si="5"/>
        <v>18</v>
      </c>
      <c r="S16" s="89">
        <f t="shared" si="6"/>
        <v>4</v>
      </c>
    </row>
    <row r="17" spans="1:19" x14ac:dyDescent="0.25">
      <c r="A17" s="8">
        <v>10</v>
      </c>
      <c r="B17" s="9" t="s">
        <v>22</v>
      </c>
      <c r="C17" s="16">
        <v>59.84</v>
      </c>
      <c r="D17" s="17">
        <f t="shared" si="0"/>
        <v>2</v>
      </c>
      <c r="E17" s="16">
        <v>208.37</v>
      </c>
      <c r="F17" s="17">
        <f t="shared" si="1"/>
        <v>2</v>
      </c>
      <c r="G17" s="21">
        <f t="shared" si="2"/>
        <v>2</v>
      </c>
      <c r="H17" s="24">
        <f t="shared" si="3"/>
        <v>2</v>
      </c>
      <c r="I17" s="43">
        <v>1</v>
      </c>
      <c r="J17" s="47">
        <f t="shared" si="4"/>
        <v>2</v>
      </c>
      <c r="K17" s="48">
        <f t="shared" si="7"/>
        <v>1</v>
      </c>
      <c r="L17" s="50">
        <v>2.5</v>
      </c>
      <c r="M17" s="48">
        <f t="shared" si="8"/>
        <v>3</v>
      </c>
      <c r="N17" s="50">
        <f t="shared" si="9"/>
        <v>-2</v>
      </c>
      <c r="O17" s="53">
        <f t="shared" si="10"/>
        <v>1</v>
      </c>
      <c r="P17" s="38">
        <v>3</v>
      </c>
      <c r="Q17" s="85">
        <v>5</v>
      </c>
      <c r="R17" s="38">
        <f t="shared" si="5"/>
        <v>15</v>
      </c>
      <c r="S17" s="88">
        <f t="shared" si="6"/>
        <v>3</v>
      </c>
    </row>
    <row r="18" spans="1:19" x14ac:dyDescent="0.25">
      <c r="A18" s="8">
        <v>11</v>
      </c>
      <c r="B18" s="9" t="s">
        <v>23</v>
      </c>
      <c r="C18" s="16">
        <v>81.45</v>
      </c>
      <c r="D18" s="17">
        <f t="shared" si="0"/>
        <v>3</v>
      </c>
      <c r="E18" s="16">
        <v>270.10000000000002</v>
      </c>
      <c r="F18" s="17">
        <f t="shared" si="1"/>
        <v>3</v>
      </c>
      <c r="G18" s="21">
        <f t="shared" si="2"/>
        <v>3</v>
      </c>
      <c r="H18" s="24">
        <f t="shared" si="3"/>
        <v>3</v>
      </c>
      <c r="I18" s="43">
        <v>2</v>
      </c>
      <c r="J18" s="47">
        <f t="shared" si="4"/>
        <v>6</v>
      </c>
      <c r="K18" s="48">
        <f t="shared" si="7"/>
        <v>3</v>
      </c>
      <c r="L18" s="50">
        <v>1.8333333333333333</v>
      </c>
      <c r="M18" s="48">
        <f t="shared" si="8"/>
        <v>2</v>
      </c>
      <c r="N18" s="50">
        <f t="shared" si="9"/>
        <v>1</v>
      </c>
      <c r="O18" s="55">
        <f t="shared" si="10"/>
        <v>3</v>
      </c>
      <c r="P18" s="38">
        <v>3</v>
      </c>
      <c r="Q18" s="85">
        <v>5</v>
      </c>
      <c r="R18" s="38">
        <f t="shared" si="5"/>
        <v>15</v>
      </c>
      <c r="S18" s="88">
        <f t="shared" si="6"/>
        <v>3</v>
      </c>
    </row>
    <row r="19" spans="1:19" x14ac:dyDescent="0.25">
      <c r="A19" s="8">
        <v>12</v>
      </c>
      <c r="B19" s="9" t="s">
        <v>49</v>
      </c>
      <c r="C19" s="16">
        <v>80.77</v>
      </c>
      <c r="D19" s="17">
        <f t="shared" si="0"/>
        <v>3</v>
      </c>
      <c r="E19" s="16">
        <v>369.58</v>
      </c>
      <c r="F19" s="17">
        <f t="shared" si="1"/>
        <v>3</v>
      </c>
      <c r="G19" s="21">
        <f t="shared" si="2"/>
        <v>3</v>
      </c>
      <c r="H19" s="24">
        <f t="shared" si="3"/>
        <v>3</v>
      </c>
      <c r="I19" s="43">
        <v>2</v>
      </c>
      <c r="J19" s="47">
        <f t="shared" si="4"/>
        <v>6</v>
      </c>
      <c r="K19" s="48">
        <f t="shared" si="7"/>
        <v>3</v>
      </c>
      <c r="L19" s="50">
        <v>1.6666666666666667</v>
      </c>
      <c r="M19" s="48">
        <f t="shared" si="8"/>
        <v>2</v>
      </c>
      <c r="N19" s="50">
        <f t="shared" si="9"/>
        <v>1</v>
      </c>
      <c r="O19" s="55">
        <f t="shared" si="10"/>
        <v>3</v>
      </c>
      <c r="P19" s="38">
        <v>3</v>
      </c>
      <c r="Q19" s="85">
        <v>5</v>
      </c>
      <c r="R19" s="38">
        <f t="shared" si="5"/>
        <v>15</v>
      </c>
      <c r="S19" s="88">
        <f t="shared" si="6"/>
        <v>3</v>
      </c>
    </row>
    <row r="20" spans="1:19" x14ac:dyDescent="0.25">
      <c r="A20" s="8">
        <v>13</v>
      </c>
      <c r="B20" s="9" t="s">
        <v>24</v>
      </c>
      <c r="C20" s="16">
        <v>60.48</v>
      </c>
      <c r="D20" s="17">
        <f t="shared" si="0"/>
        <v>2</v>
      </c>
      <c r="E20" s="16">
        <v>231.16</v>
      </c>
      <c r="F20" s="17">
        <f t="shared" si="1"/>
        <v>3</v>
      </c>
      <c r="G20" s="21">
        <f t="shared" si="2"/>
        <v>2.5</v>
      </c>
      <c r="H20" s="24">
        <f t="shared" si="3"/>
        <v>3</v>
      </c>
      <c r="I20" s="43">
        <v>3</v>
      </c>
      <c r="J20" s="47">
        <f t="shared" si="4"/>
        <v>9</v>
      </c>
      <c r="K20" s="48">
        <f t="shared" si="7"/>
        <v>3</v>
      </c>
      <c r="L20" s="50">
        <v>1.1666666666666667</v>
      </c>
      <c r="M20" s="48">
        <f t="shared" si="8"/>
        <v>1</v>
      </c>
      <c r="N20" s="50">
        <f t="shared" si="9"/>
        <v>2</v>
      </c>
      <c r="O20" s="71">
        <f t="shared" si="10"/>
        <v>4</v>
      </c>
      <c r="P20" s="38">
        <v>3</v>
      </c>
      <c r="Q20" s="85">
        <v>6</v>
      </c>
      <c r="R20" s="38">
        <f t="shared" si="5"/>
        <v>18</v>
      </c>
      <c r="S20" s="89">
        <f t="shared" si="6"/>
        <v>4</v>
      </c>
    </row>
    <row r="21" spans="1:19" x14ac:dyDescent="0.25">
      <c r="A21" s="8">
        <v>14</v>
      </c>
      <c r="B21" s="9" t="s">
        <v>25</v>
      </c>
      <c r="C21" s="16">
        <v>83.29</v>
      </c>
      <c r="D21" s="17">
        <f t="shared" si="0"/>
        <v>3</v>
      </c>
      <c r="E21" s="16">
        <v>425.74</v>
      </c>
      <c r="F21" s="17">
        <f t="shared" si="1"/>
        <v>3</v>
      </c>
      <c r="G21" s="21">
        <f t="shared" si="2"/>
        <v>3</v>
      </c>
      <c r="H21" s="24">
        <f t="shared" si="3"/>
        <v>3</v>
      </c>
      <c r="I21" s="43">
        <v>2</v>
      </c>
      <c r="J21" s="47">
        <f t="shared" si="4"/>
        <v>6</v>
      </c>
      <c r="K21" s="48">
        <f t="shared" si="7"/>
        <v>3</v>
      </c>
      <c r="L21" s="50">
        <v>2.3333333333333335</v>
      </c>
      <c r="M21" s="48">
        <f t="shared" si="8"/>
        <v>2</v>
      </c>
      <c r="N21" s="50">
        <f t="shared" si="9"/>
        <v>1</v>
      </c>
      <c r="O21" s="55">
        <f t="shared" si="10"/>
        <v>3</v>
      </c>
      <c r="P21" s="38">
        <v>3</v>
      </c>
      <c r="Q21" s="85">
        <v>5</v>
      </c>
      <c r="R21" s="38">
        <f t="shared" si="5"/>
        <v>15</v>
      </c>
      <c r="S21" s="88">
        <f t="shared" si="6"/>
        <v>3</v>
      </c>
    </row>
    <row r="22" spans="1:19" x14ac:dyDescent="0.25">
      <c r="A22" s="8">
        <v>15</v>
      </c>
      <c r="B22" s="9" t="s">
        <v>26</v>
      </c>
      <c r="C22" s="16">
        <v>63.7</v>
      </c>
      <c r="D22" s="17">
        <f t="shared" si="0"/>
        <v>2</v>
      </c>
      <c r="E22" s="16">
        <v>227.53</v>
      </c>
      <c r="F22" s="17">
        <f t="shared" si="1"/>
        <v>2</v>
      </c>
      <c r="G22" s="21">
        <f t="shared" si="2"/>
        <v>2</v>
      </c>
      <c r="H22" s="24">
        <f t="shared" si="3"/>
        <v>2</v>
      </c>
      <c r="I22" s="43">
        <v>4</v>
      </c>
      <c r="J22" s="47">
        <f t="shared" si="4"/>
        <v>8</v>
      </c>
      <c r="K22" s="48">
        <f t="shared" si="7"/>
        <v>3</v>
      </c>
      <c r="L22" s="50">
        <v>1.6666666666666667</v>
      </c>
      <c r="M22" s="48">
        <f t="shared" si="8"/>
        <v>2</v>
      </c>
      <c r="N22" s="50">
        <f t="shared" si="9"/>
        <v>1</v>
      </c>
      <c r="O22" s="55">
        <f t="shared" si="10"/>
        <v>3</v>
      </c>
      <c r="P22" s="38">
        <v>3</v>
      </c>
      <c r="Q22" s="85">
        <v>6</v>
      </c>
      <c r="R22" s="38">
        <f t="shared" si="5"/>
        <v>18</v>
      </c>
      <c r="S22" s="89">
        <f t="shared" si="6"/>
        <v>4</v>
      </c>
    </row>
    <row r="23" spans="1:19" x14ac:dyDescent="0.25">
      <c r="A23" s="8">
        <v>16</v>
      </c>
      <c r="B23" s="9" t="s">
        <v>27</v>
      </c>
      <c r="C23" s="16">
        <v>93.51</v>
      </c>
      <c r="D23" s="17">
        <f t="shared" si="0"/>
        <v>3</v>
      </c>
      <c r="E23" s="16">
        <v>371.22</v>
      </c>
      <c r="F23" s="17">
        <f t="shared" si="1"/>
        <v>3</v>
      </c>
      <c r="G23" s="21">
        <f t="shared" si="2"/>
        <v>3</v>
      </c>
      <c r="H23" s="24">
        <f t="shared" si="3"/>
        <v>3</v>
      </c>
      <c r="I23" s="43">
        <v>4</v>
      </c>
      <c r="J23" s="47">
        <f t="shared" si="4"/>
        <v>12</v>
      </c>
      <c r="K23" s="48">
        <f t="shared" si="7"/>
        <v>4</v>
      </c>
      <c r="L23" s="50">
        <v>1.5</v>
      </c>
      <c r="M23" s="48">
        <f t="shared" si="8"/>
        <v>2</v>
      </c>
      <c r="N23" s="50">
        <f t="shared" si="9"/>
        <v>2</v>
      </c>
      <c r="O23" s="71">
        <f t="shared" si="10"/>
        <v>4</v>
      </c>
      <c r="P23" s="38">
        <v>3</v>
      </c>
      <c r="Q23" s="85">
        <v>6</v>
      </c>
      <c r="R23" s="38">
        <f t="shared" si="5"/>
        <v>18</v>
      </c>
      <c r="S23" s="89">
        <f t="shared" si="6"/>
        <v>4</v>
      </c>
    </row>
    <row r="24" spans="1:19" x14ac:dyDescent="0.25">
      <c r="A24" s="8">
        <v>17</v>
      </c>
      <c r="B24" s="9" t="s">
        <v>28</v>
      </c>
      <c r="C24" s="16">
        <v>96.79</v>
      </c>
      <c r="D24" s="17">
        <f t="shared" si="0"/>
        <v>3</v>
      </c>
      <c r="E24" s="16">
        <v>324.67</v>
      </c>
      <c r="F24" s="17">
        <f t="shared" si="1"/>
        <v>3</v>
      </c>
      <c r="G24" s="21">
        <f t="shared" si="2"/>
        <v>3</v>
      </c>
      <c r="H24" s="24">
        <f t="shared" si="3"/>
        <v>3</v>
      </c>
      <c r="I24" s="43">
        <v>4</v>
      </c>
      <c r="J24" s="47">
        <f t="shared" si="4"/>
        <v>12</v>
      </c>
      <c r="K24" s="48">
        <f t="shared" si="7"/>
        <v>4</v>
      </c>
      <c r="L24" s="50">
        <v>2.1666666666666665</v>
      </c>
      <c r="M24" s="48">
        <f t="shared" si="8"/>
        <v>2</v>
      </c>
      <c r="N24" s="50">
        <f t="shared" si="9"/>
        <v>2</v>
      </c>
      <c r="O24" s="71">
        <f t="shared" si="10"/>
        <v>4</v>
      </c>
      <c r="P24" s="38">
        <v>3</v>
      </c>
      <c r="Q24" s="85">
        <v>6</v>
      </c>
      <c r="R24" s="38">
        <f t="shared" si="5"/>
        <v>18</v>
      </c>
      <c r="S24" s="89">
        <f t="shared" si="6"/>
        <v>4</v>
      </c>
    </row>
    <row r="25" spans="1:19" x14ac:dyDescent="0.25">
      <c r="A25" s="8">
        <v>18</v>
      </c>
      <c r="B25" s="9" t="s">
        <v>29</v>
      </c>
      <c r="C25" s="16">
        <v>86.21</v>
      </c>
      <c r="D25" s="17">
        <f t="shared" si="0"/>
        <v>3</v>
      </c>
      <c r="E25" s="16">
        <v>316.5</v>
      </c>
      <c r="F25" s="17">
        <f t="shared" si="1"/>
        <v>3</v>
      </c>
      <c r="G25" s="21">
        <f t="shared" si="2"/>
        <v>3</v>
      </c>
      <c r="H25" s="24">
        <f t="shared" si="3"/>
        <v>3</v>
      </c>
      <c r="I25" s="43">
        <v>4</v>
      </c>
      <c r="J25" s="47">
        <f t="shared" si="4"/>
        <v>12</v>
      </c>
      <c r="K25" s="48">
        <f t="shared" si="7"/>
        <v>4</v>
      </c>
      <c r="L25" s="50">
        <v>1.5</v>
      </c>
      <c r="M25" s="48">
        <f t="shared" si="8"/>
        <v>2</v>
      </c>
      <c r="N25" s="50">
        <f t="shared" si="9"/>
        <v>2</v>
      </c>
      <c r="O25" s="71">
        <f t="shared" si="10"/>
        <v>4</v>
      </c>
      <c r="P25" s="38">
        <v>3</v>
      </c>
      <c r="Q25" s="85">
        <v>6</v>
      </c>
      <c r="R25" s="38">
        <f t="shared" si="5"/>
        <v>18</v>
      </c>
      <c r="S25" s="89">
        <f t="shared" si="6"/>
        <v>4</v>
      </c>
    </row>
    <row r="26" spans="1:19" x14ac:dyDescent="0.25">
      <c r="A26" s="8">
        <v>19</v>
      </c>
      <c r="B26" s="9" t="s">
        <v>30</v>
      </c>
      <c r="C26" s="16">
        <v>65.459999999999994</v>
      </c>
      <c r="D26" s="17">
        <f t="shared" si="0"/>
        <v>3</v>
      </c>
      <c r="E26" s="16">
        <v>296.73</v>
      </c>
      <c r="F26" s="17">
        <f t="shared" si="1"/>
        <v>3</v>
      </c>
      <c r="G26" s="21">
        <f t="shared" si="2"/>
        <v>3</v>
      </c>
      <c r="H26" s="24">
        <f t="shared" si="3"/>
        <v>3</v>
      </c>
      <c r="I26" s="43">
        <v>2</v>
      </c>
      <c r="J26" s="47">
        <f t="shared" si="4"/>
        <v>6</v>
      </c>
      <c r="K26" s="48">
        <f t="shared" si="7"/>
        <v>3</v>
      </c>
      <c r="L26" s="50">
        <v>1.5</v>
      </c>
      <c r="M26" s="48">
        <f t="shared" si="8"/>
        <v>2</v>
      </c>
      <c r="N26" s="50">
        <f t="shared" si="9"/>
        <v>1</v>
      </c>
      <c r="O26" s="55">
        <f t="shared" si="10"/>
        <v>3</v>
      </c>
      <c r="P26" s="38">
        <v>3</v>
      </c>
      <c r="Q26" s="85">
        <v>5</v>
      </c>
      <c r="R26" s="38">
        <f t="shared" si="5"/>
        <v>15</v>
      </c>
      <c r="S26" s="88">
        <f t="shared" si="6"/>
        <v>3</v>
      </c>
    </row>
    <row r="27" spans="1:19" x14ac:dyDescent="0.25">
      <c r="A27" s="8">
        <v>20</v>
      </c>
      <c r="B27" s="9" t="s">
        <v>31</v>
      </c>
      <c r="C27" s="16">
        <v>40.69</v>
      </c>
      <c r="D27" s="17">
        <f t="shared" si="0"/>
        <v>1</v>
      </c>
      <c r="E27" s="16">
        <v>196.16</v>
      </c>
      <c r="F27" s="17">
        <f t="shared" si="1"/>
        <v>2</v>
      </c>
      <c r="G27" s="21">
        <f t="shared" si="2"/>
        <v>1.5</v>
      </c>
      <c r="H27" s="24">
        <f t="shared" si="3"/>
        <v>2</v>
      </c>
      <c r="I27" s="43">
        <v>3</v>
      </c>
      <c r="J27" s="47">
        <f t="shared" si="4"/>
        <v>6</v>
      </c>
      <c r="K27" s="48">
        <f t="shared" si="7"/>
        <v>3</v>
      </c>
      <c r="L27" s="50">
        <v>1.3333333333333333</v>
      </c>
      <c r="M27" s="48">
        <f t="shared" si="8"/>
        <v>1</v>
      </c>
      <c r="N27" s="50">
        <f t="shared" si="9"/>
        <v>2</v>
      </c>
      <c r="O27" s="71">
        <f t="shared" si="10"/>
        <v>4</v>
      </c>
      <c r="P27" s="38">
        <v>3</v>
      </c>
      <c r="Q27" s="85">
        <v>6</v>
      </c>
      <c r="R27" s="38">
        <f t="shared" si="5"/>
        <v>18</v>
      </c>
      <c r="S27" s="89">
        <f t="shared" si="6"/>
        <v>4</v>
      </c>
    </row>
    <row r="28" spans="1:19" x14ac:dyDescent="0.25">
      <c r="A28" s="8">
        <v>21</v>
      </c>
      <c r="B28" s="9" t="s">
        <v>32</v>
      </c>
      <c r="C28" s="16">
        <v>63.55</v>
      </c>
      <c r="D28" s="17">
        <f t="shared" si="0"/>
        <v>2</v>
      </c>
      <c r="E28" s="16">
        <v>291.43</v>
      </c>
      <c r="F28" s="17">
        <f t="shared" si="1"/>
        <v>3</v>
      </c>
      <c r="G28" s="21">
        <f t="shared" si="2"/>
        <v>2.5</v>
      </c>
      <c r="H28" s="24">
        <f t="shared" si="3"/>
        <v>3</v>
      </c>
      <c r="I28" s="43">
        <v>3</v>
      </c>
      <c r="J28" s="47">
        <f t="shared" si="4"/>
        <v>9</v>
      </c>
      <c r="K28" s="48">
        <f t="shared" si="7"/>
        <v>3</v>
      </c>
      <c r="L28" s="50">
        <v>1.8333333333333333</v>
      </c>
      <c r="M28" s="48">
        <f t="shared" si="8"/>
        <v>2</v>
      </c>
      <c r="N28" s="50">
        <f t="shared" si="9"/>
        <v>1</v>
      </c>
      <c r="O28" s="55">
        <f t="shared" si="10"/>
        <v>3</v>
      </c>
      <c r="P28" s="38">
        <v>3</v>
      </c>
      <c r="Q28" s="85">
        <v>6</v>
      </c>
      <c r="R28" s="38">
        <f t="shared" si="5"/>
        <v>18</v>
      </c>
      <c r="S28" s="89">
        <f t="shared" si="6"/>
        <v>4</v>
      </c>
    </row>
    <row r="29" spans="1:19" x14ac:dyDescent="0.25">
      <c r="A29" s="8">
        <v>22</v>
      </c>
      <c r="B29" s="9" t="s">
        <v>33</v>
      </c>
      <c r="C29" s="16">
        <v>574.30999999999995</v>
      </c>
      <c r="D29" s="17">
        <f t="shared" si="0"/>
        <v>4</v>
      </c>
      <c r="E29" s="16">
        <v>1401.56</v>
      </c>
      <c r="F29" s="17">
        <f t="shared" si="1"/>
        <v>4</v>
      </c>
      <c r="G29" s="21">
        <f t="shared" si="2"/>
        <v>4</v>
      </c>
      <c r="H29" s="24">
        <f t="shared" si="3"/>
        <v>4</v>
      </c>
      <c r="I29" s="43">
        <v>4</v>
      </c>
      <c r="J29" s="47">
        <f t="shared" si="4"/>
        <v>16</v>
      </c>
      <c r="K29" s="48">
        <f t="shared" si="7"/>
        <v>4</v>
      </c>
      <c r="L29" s="50">
        <v>2.1666666666666665</v>
      </c>
      <c r="M29" s="48">
        <f t="shared" si="8"/>
        <v>2</v>
      </c>
      <c r="N29" s="50">
        <f t="shared" si="9"/>
        <v>2</v>
      </c>
      <c r="O29" s="71">
        <f t="shared" si="10"/>
        <v>4</v>
      </c>
      <c r="P29" s="38">
        <v>3</v>
      </c>
      <c r="Q29" s="85">
        <v>6</v>
      </c>
      <c r="R29" s="38">
        <f t="shared" si="5"/>
        <v>18</v>
      </c>
      <c r="S29" s="89">
        <f t="shared" si="6"/>
        <v>4</v>
      </c>
    </row>
    <row r="30" spans="1:19" x14ac:dyDescent="0.25">
      <c r="A30" s="8">
        <v>23</v>
      </c>
      <c r="B30" s="9" t="s">
        <v>34</v>
      </c>
      <c r="C30" s="16">
        <v>97.08</v>
      </c>
      <c r="D30" s="17">
        <f t="shared" si="0"/>
        <v>3</v>
      </c>
      <c r="E30" s="16">
        <v>466.03</v>
      </c>
      <c r="F30" s="17">
        <f t="shared" si="1"/>
        <v>3</v>
      </c>
      <c r="G30" s="21">
        <f t="shared" si="2"/>
        <v>3</v>
      </c>
      <c r="H30" s="24">
        <f t="shared" si="3"/>
        <v>3</v>
      </c>
      <c r="I30" s="43">
        <v>4</v>
      </c>
      <c r="J30" s="47">
        <f t="shared" si="4"/>
        <v>12</v>
      </c>
      <c r="K30" s="48">
        <f t="shared" si="7"/>
        <v>4</v>
      </c>
      <c r="L30" s="50">
        <v>1.8333333333333333</v>
      </c>
      <c r="M30" s="48">
        <f t="shared" si="8"/>
        <v>2</v>
      </c>
      <c r="N30" s="50">
        <f t="shared" si="9"/>
        <v>2</v>
      </c>
      <c r="O30" s="71">
        <f t="shared" si="10"/>
        <v>4</v>
      </c>
      <c r="P30" s="38">
        <v>3</v>
      </c>
      <c r="Q30" s="85">
        <v>6</v>
      </c>
      <c r="R30" s="38">
        <f t="shared" si="5"/>
        <v>18</v>
      </c>
      <c r="S30" s="89">
        <f t="shared" si="6"/>
        <v>4</v>
      </c>
    </row>
    <row r="31" spans="1:19" x14ac:dyDescent="0.25">
      <c r="A31" s="8">
        <v>24</v>
      </c>
      <c r="B31" s="9" t="s">
        <v>35</v>
      </c>
      <c r="C31" s="16">
        <v>50.01</v>
      </c>
      <c r="D31" s="17">
        <f t="shared" si="0"/>
        <v>2</v>
      </c>
      <c r="E31" s="16">
        <v>181.56</v>
      </c>
      <c r="F31" s="17">
        <f t="shared" si="1"/>
        <v>2</v>
      </c>
      <c r="G31" s="21">
        <f t="shared" si="2"/>
        <v>2</v>
      </c>
      <c r="H31" s="24">
        <f t="shared" si="3"/>
        <v>2</v>
      </c>
      <c r="I31" s="43">
        <v>2</v>
      </c>
      <c r="J31" s="47">
        <f t="shared" si="4"/>
        <v>4</v>
      </c>
      <c r="K31" s="48">
        <f t="shared" si="7"/>
        <v>2</v>
      </c>
      <c r="L31" s="50">
        <v>2</v>
      </c>
      <c r="M31" s="48">
        <f t="shared" si="8"/>
        <v>2</v>
      </c>
      <c r="N31" s="50">
        <f t="shared" si="9"/>
        <v>0</v>
      </c>
      <c r="O31" s="54">
        <f t="shared" si="10"/>
        <v>2</v>
      </c>
      <c r="P31" s="38">
        <v>3</v>
      </c>
      <c r="Q31" s="85">
        <v>5</v>
      </c>
      <c r="R31" s="38">
        <f t="shared" si="5"/>
        <v>15</v>
      </c>
      <c r="S31" s="88">
        <f t="shared" si="6"/>
        <v>3</v>
      </c>
    </row>
    <row r="32" spans="1:19" x14ac:dyDescent="0.25">
      <c r="A32" s="8">
        <v>25</v>
      </c>
      <c r="B32" s="9" t="s">
        <v>36</v>
      </c>
      <c r="C32" s="16">
        <v>78.790000000000006</v>
      </c>
      <c r="D32" s="17">
        <f t="shared" si="0"/>
        <v>3</v>
      </c>
      <c r="E32" s="16">
        <v>228.33</v>
      </c>
      <c r="F32" s="17">
        <f t="shared" si="1"/>
        <v>2</v>
      </c>
      <c r="G32" s="21">
        <f t="shared" si="2"/>
        <v>2.5</v>
      </c>
      <c r="H32" s="24">
        <f t="shared" si="3"/>
        <v>3</v>
      </c>
      <c r="I32" s="43">
        <v>0</v>
      </c>
      <c r="J32" s="47">
        <f t="shared" si="4"/>
        <v>0</v>
      </c>
      <c r="K32" s="48">
        <v>0</v>
      </c>
      <c r="L32" s="50">
        <v>0</v>
      </c>
      <c r="M32" s="48">
        <v>0</v>
      </c>
      <c r="N32" s="50">
        <v>0</v>
      </c>
      <c r="O32" s="77">
        <v>0</v>
      </c>
      <c r="P32" s="38">
        <v>3</v>
      </c>
      <c r="Q32" s="85">
        <v>5</v>
      </c>
      <c r="R32" s="38">
        <f t="shared" si="5"/>
        <v>15</v>
      </c>
      <c r="S32" s="88">
        <f t="shared" si="6"/>
        <v>3</v>
      </c>
    </row>
    <row r="33" spans="1:19" ht="15.75" thickBot="1" x14ac:dyDescent="0.3">
      <c r="A33" s="11">
        <v>26</v>
      </c>
      <c r="B33" s="12" t="s">
        <v>37</v>
      </c>
      <c r="C33" s="18">
        <v>43.71</v>
      </c>
      <c r="D33" s="19">
        <f t="shared" si="0"/>
        <v>1</v>
      </c>
      <c r="E33" s="18">
        <v>218.49</v>
      </c>
      <c r="F33" s="19">
        <f t="shared" si="1"/>
        <v>2</v>
      </c>
      <c r="G33" s="21">
        <f t="shared" si="2"/>
        <v>1.5</v>
      </c>
      <c r="H33" s="25">
        <f t="shared" si="3"/>
        <v>2</v>
      </c>
      <c r="I33" s="43">
        <v>3</v>
      </c>
      <c r="J33" s="47">
        <f t="shared" si="4"/>
        <v>6</v>
      </c>
      <c r="K33" s="49">
        <f>IF(J33&lt;3,1,IF(J33&lt;5,2,IF(J33&lt;12,3,4)))</f>
        <v>3</v>
      </c>
      <c r="L33" s="50">
        <v>1.5</v>
      </c>
      <c r="M33" s="49">
        <f>ROUND(L33,0)</f>
        <v>2</v>
      </c>
      <c r="N33" s="50">
        <f>K33-M33</f>
        <v>1</v>
      </c>
      <c r="O33" s="56">
        <f>IF(N33&lt;-1,1,IF(N33&lt;1,2,IF(N33=1,3,4)))</f>
        <v>3</v>
      </c>
      <c r="P33" s="38">
        <v>3</v>
      </c>
      <c r="Q33" s="85">
        <v>6</v>
      </c>
      <c r="R33" s="38">
        <f t="shared" si="5"/>
        <v>18</v>
      </c>
      <c r="S33" s="89">
        <f t="shared" si="6"/>
        <v>4</v>
      </c>
    </row>
  </sheetData>
  <sortState xmlns:xlrd2="http://schemas.microsoft.com/office/spreadsheetml/2017/richdata2" ref="A8:S33">
    <sortCondition ref="A8:A33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6:Y34"/>
  <sheetViews>
    <sheetView zoomScaleNormal="10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F5" sqref="F5"/>
    </sheetView>
  </sheetViews>
  <sheetFormatPr defaultRowHeight="15" x14ac:dyDescent="0.25"/>
  <cols>
    <col min="2" max="2" width="26.5703125" bestFit="1" customWidth="1"/>
    <col min="3" max="13" width="17.5703125" customWidth="1"/>
    <col min="14" max="14" width="15.42578125" customWidth="1"/>
    <col min="15" max="15" width="21.28515625" customWidth="1"/>
    <col min="16" max="16" width="15.7109375" customWidth="1"/>
    <col min="17" max="18" width="16" customWidth="1"/>
    <col min="19" max="19" width="17" customWidth="1"/>
    <col min="20" max="20" width="16.85546875" customWidth="1"/>
    <col min="21" max="21" width="15.140625" customWidth="1"/>
    <col min="22" max="22" width="14.5703125" customWidth="1"/>
    <col min="23" max="23" width="16.85546875" customWidth="1"/>
    <col min="24" max="24" width="16.28515625" customWidth="1"/>
    <col min="25" max="25" width="16.42578125" customWidth="1"/>
  </cols>
  <sheetData>
    <row r="6" spans="1:25" ht="15.75" thickBot="1" x14ac:dyDescent="0.3"/>
    <row r="7" spans="1:25" ht="105" x14ac:dyDescent="0.25">
      <c r="A7" s="6" t="s">
        <v>0</v>
      </c>
      <c r="B7" s="7" t="s">
        <v>1</v>
      </c>
      <c r="C7" s="6" t="s">
        <v>50</v>
      </c>
      <c r="D7" s="7" t="s">
        <v>39</v>
      </c>
      <c r="E7" s="6" t="s">
        <v>52</v>
      </c>
      <c r="F7" s="7" t="s">
        <v>38</v>
      </c>
      <c r="G7" s="6" t="s">
        <v>51</v>
      </c>
      <c r="H7" s="7" t="s">
        <v>40</v>
      </c>
      <c r="I7" s="6" t="s">
        <v>53</v>
      </c>
      <c r="J7" s="7" t="s">
        <v>41</v>
      </c>
      <c r="K7" s="6" t="s">
        <v>54</v>
      </c>
      <c r="L7" s="7" t="s">
        <v>42</v>
      </c>
      <c r="M7" s="6" t="s">
        <v>2</v>
      </c>
      <c r="N7" s="7" t="s">
        <v>3</v>
      </c>
      <c r="O7" s="39" t="s">
        <v>4</v>
      </c>
      <c r="P7" s="46" t="s">
        <v>5</v>
      </c>
      <c r="Q7" s="44" t="s">
        <v>6</v>
      </c>
      <c r="R7" s="42" t="s">
        <v>45</v>
      </c>
      <c r="S7" s="44" t="s">
        <v>7</v>
      </c>
      <c r="T7" s="42" t="s">
        <v>8</v>
      </c>
      <c r="U7" s="44" t="s">
        <v>9</v>
      </c>
      <c r="V7" s="2" t="s">
        <v>10</v>
      </c>
      <c r="W7" s="2" t="s">
        <v>11</v>
      </c>
      <c r="X7" s="2" t="s">
        <v>12</v>
      </c>
      <c r="Y7" s="2" t="s">
        <v>13</v>
      </c>
    </row>
    <row r="8" spans="1:25" x14ac:dyDescent="0.25">
      <c r="A8" s="8">
        <v>1</v>
      </c>
      <c r="B8" s="58" t="s">
        <v>14</v>
      </c>
      <c r="C8" s="16">
        <v>177.03</v>
      </c>
      <c r="D8" s="17">
        <f t="shared" ref="D8:D33" si="0">IF(C8&lt;44,1,IF(C8&lt;65,2,IF(C8&lt;178,3,4)))</f>
        <v>3</v>
      </c>
      <c r="E8" s="40">
        <v>0.55733399205500989</v>
      </c>
      <c r="F8" s="17">
        <f t="shared" ref="F8:F33" si="1">IF(E8&lt;0.45,4,IF(E8&lt;0.572,3,IF(E8&lt;0.677,2,1)))</f>
        <v>3</v>
      </c>
      <c r="G8" s="16">
        <v>834.29</v>
      </c>
      <c r="H8" s="17">
        <f t="shared" ref="H8:H33" si="2">IF(G8&lt;88,1,IF(G8&lt;231,2,IF(G8&lt;834,3,4)))</f>
        <v>4</v>
      </c>
      <c r="I8" s="73">
        <v>0.83950000000000002</v>
      </c>
      <c r="J8" s="17">
        <f t="shared" ref="J8:J33" si="3">IF(I8=0,0,IF(I8&lt;2.5,1,IF(I8&lt;6.1,2,IF(I8&lt;11.5,3,4))))</f>
        <v>1</v>
      </c>
      <c r="K8" s="16">
        <v>72.02</v>
      </c>
      <c r="L8" s="17">
        <f t="shared" ref="L8:L33" si="4">IF(K8=0,0,(IF(K8&lt;26.13,1,IF(K8&lt;89.03,2,IF(K8&lt;172.3,3,4)))))</f>
        <v>2</v>
      </c>
      <c r="M8" s="16">
        <f t="shared" ref="M8:M33" si="5">AVERAGE(D8,F8,H8,J8,L8)</f>
        <v>2.6</v>
      </c>
      <c r="N8" s="58">
        <f t="shared" ref="N8:N33" si="6">ROUND(M8,0)</f>
        <v>3</v>
      </c>
      <c r="O8" s="75">
        <v>4</v>
      </c>
      <c r="P8" s="47">
        <f t="shared" ref="P8:P33" si="7">N8*O8</f>
        <v>12</v>
      </c>
      <c r="Q8" s="48">
        <f t="shared" ref="Q8:Q23" si="8">IF(P8&lt;3,1,IF(P8&lt;5,2,IF(P8&lt;12,3,4)))</f>
        <v>4</v>
      </c>
      <c r="R8" s="50">
        <v>1.8333333333333333</v>
      </c>
      <c r="S8" s="48">
        <f>ROUND(R8,0)</f>
        <v>2</v>
      </c>
      <c r="T8" s="50">
        <f>Q8-S8</f>
        <v>2</v>
      </c>
      <c r="U8" s="71">
        <f>IF(T8&lt;-1,1,IF(T8&lt;1,2,IF(T8=1,3,4)))</f>
        <v>4</v>
      </c>
      <c r="V8" s="38">
        <v>3</v>
      </c>
      <c r="W8" s="84">
        <v>6</v>
      </c>
      <c r="X8" s="38">
        <f t="shared" ref="X8:X33" si="9">V8*W8</f>
        <v>18</v>
      </c>
      <c r="Y8" s="90">
        <f t="shared" ref="Y8:Y33" si="10">IF(X8&lt;6,1,IF(X8&lt;12,2,IF(X8&lt;18,3,4)))</f>
        <v>4</v>
      </c>
    </row>
    <row r="9" spans="1:25" x14ac:dyDescent="0.25">
      <c r="A9" s="8">
        <v>2</v>
      </c>
      <c r="B9" s="58" t="s">
        <v>15</v>
      </c>
      <c r="C9" s="16">
        <v>25.56</v>
      </c>
      <c r="D9" s="17">
        <f t="shared" si="0"/>
        <v>1</v>
      </c>
      <c r="E9" s="40">
        <v>0.52972641894650874</v>
      </c>
      <c r="F9" s="17">
        <f t="shared" si="1"/>
        <v>3</v>
      </c>
      <c r="G9" s="16">
        <v>87.79</v>
      </c>
      <c r="H9" s="17">
        <f t="shared" si="2"/>
        <v>1</v>
      </c>
      <c r="I9" s="73">
        <v>0.1188</v>
      </c>
      <c r="J9" s="17">
        <f t="shared" si="3"/>
        <v>1</v>
      </c>
      <c r="K9" s="16">
        <v>15.14</v>
      </c>
      <c r="L9" s="17">
        <f t="shared" si="4"/>
        <v>1</v>
      </c>
      <c r="M9" s="16">
        <f t="shared" si="5"/>
        <v>1.4</v>
      </c>
      <c r="N9" s="58">
        <f t="shared" si="6"/>
        <v>1</v>
      </c>
      <c r="O9" s="75">
        <v>1</v>
      </c>
      <c r="P9" s="47">
        <f t="shared" si="7"/>
        <v>1</v>
      </c>
      <c r="Q9" s="48">
        <f t="shared" si="8"/>
        <v>1</v>
      </c>
      <c r="R9" s="50">
        <v>1.1666666666666667</v>
      </c>
      <c r="S9" s="48">
        <f>ROUND(R9,0)</f>
        <v>1</v>
      </c>
      <c r="T9" s="50">
        <f>Q9-S9</f>
        <v>0</v>
      </c>
      <c r="U9" s="54">
        <f>IF(T9&lt;-1,1,IF(T9&lt;1,2,IF(T9=1,3,4)))</f>
        <v>2</v>
      </c>
      <c r="V9" s="38">
        <v>3</v>
      </c>
      <c r="W9" s="84">
        <v>6</v>
      </c>
      <c r="X9" s="38">
        <f t="shared" si="9"/>
        <v>18</v>
      </c>
      <c r="Y9" s="90">
        <f t="shared" si="10"/>
        <v>4</v>
      </c>
    </row>
    <row r="10" spans="1:25" x14ac:dyDescent="0.25">
      <c r="A10" s="8">
        <v>3</v>
      </c>
      <c r="B10" s="59" t="s">
        <v>48</v>
      </c>
      <c r="C10" s="16">
        <v>98.85</v>
      </c>
      <c r="D10" s="17">
        <f t="shared" si="0"/>
        <v>3</v>
      </c>
      <c r="E10" s="40">
        <v>0.34030148747129879</v>
      </c>
      <c r="F10" s="17">
        <f t="shared" si="1"/>
        <v>4</v>
      </c>
      <c r="G10" s="16">
        <v>252.98</v>
      </c>
      <c r="H10" s="17">
        <f t="shared" si="2"/>
        <v>3</v>
      </c>
      <c r="I10" s="73">
        <v>1.1785000000000001</v>
      </c>
      <c r="J10" s="17">
        <f t="shared" si="3"/>
        <v>1</v>
      </c>
      <c r="K10" s="16">
        <v>20.53</v>
      </c>
      <c r="L10" s="17">
        <f t="shared" si="4"/>
        <v>1</v>
      </c>
      <c r="M10" s="16">
        <f t="shared" si="5"/>
        <v>2.4</v>
      </c>
      <c r="N10" s="58">
        <f t="shared" si="6"/>
        <v>2</v>
      </c>
      <c r="O10" s="75">
        <v>4</v>
      </c>
      <c r="P10" s="47">
        <f t="shared" si="7"/>
        <v>8</v>
      </c>
      <c r="Q10" s="48">
        <f t="shared" si="8"/>
        <v>3</v>
      </c>
      <c r="R10" s="50">
        <v>2.6666666666666665</v>
      </c>
      <c r="S10" s="48">
        <f>ROUND(R10,0)</f>
        <v>3</v>
      </c>
      <c r="T10" s="50">
        <f>Q10-S10</f>
        <v>0</v>
      </c>
      <c r="U10" s="54">
        <f>IF(T10&lt;-1,1,IF(T10&lt;1,2,IF(T10=1,3,4)))</f>
        <v>2</v>
      </c>
      <c r="V10" s="38">
        <v>3</v>
      </c>
      <c r="W10" s="84">
        <v>6</v>
      </c>
      <c r="X10" s="38">
        <f t="shared" si="9"/>
        <v>18</v>
      </c>
      <c r="Y10" s="90">
        <f t="shared" si="10"/>
        <v>4</v>
      </c>
    </row>
    <row r="11" spans="1:25" x14ac:dyDescent="0.25">
      <c r="A11" s="8">
        <v>4</v>
      </c>
      <c r="B11" s="58" t="s">
        <v>16</v>
      </c>
      <c r="C11" s="16">
        <v>59.66</v>
      </c>
      <c r="D11" s="17">
        <f t="shared" si="0"/>
        <v>2</v>
      </c>
      <c r="E11" s="40">
        <v>0.73811965331722607</v>
      </c>
      <c r="F11" s="17">
        <f t="shared" si="1"/>
        <v>1</v>
      </c>
      <c r="G11" s="16">
        <v>161.09</v>
      </c>
      <c r="H11" s="17">
        <f t="shared" si="2"/>
        <v>2</v>
      </c>
      <c r="I11" s="73">
        <v>0</v>
      </c>
      <c r="J11" s="17">
        <f t="shared" si="3"/>
        <v>0</v>
      </c>
      <c r="K11" s="16">
        <v>7.73</v>
      </c>
      <c r="L11" s="17">
        <f t="shared" si="4"/>
        <v>1</v>
      </c>
      <c r="M11" s="16">
        <f t="shared" si="5"/>
        <v>1.2</v>
      </c>
      <c r="N11" s="58">
        <f t="shared" si="6"/>
        <v>1</v>
      </c>
      <c r="O11" s="75">
        <v>1</v>
      </c>
      <c r="P11" s="47">
        <f t="shared" si="7"/>
        <v>1</v>
      </c>
      <c r="Q11" s="48">
        <f t="shared" si="8"/>
        <v>1</v>
      </c>
      <c r="R11" s="50">
        <v>3</v>
      </c>
      <c r="S11" s="48">
        <f>ROUND(R11,0)</f>
        <v>3</v>
      </c>
      <c r="T11" s="50">
        <f>Q11-S11</f>
        <v>-2</v>
      </c>
      <c r="U11" s="53">
        <f>IF(T11&lt;-1,1,IF(T11&lt;1,2,IF(T11=1,3,4)))</f>
        <v>1</v>
      </c>
      <c r="V11" s="38">
        <v>3</v>
      </c>
      <c r="W11" s="84">
        <v>6</v>
      </c>
      <c r="X11" s="38">
        <f t="shared" si="9"/>
        <v>18</v>
      </c>
      <c r="Y11" s="90">
        <f t="shared" si="10"/>
        <v>4</v>
      </c>
    </row>
    <row r="12" spans="1:25" x14ac:dyDescent="0.25">
      <c r="A12" s="8">
        <v>5</v>
      </c>
      <c r="B12" s="58" t="s">
        <v>17</v>
      </c>
      <c r="C12" s="16">
        <v>93.11</v>
      </c>
      <c r="D12" s="17">
        <f t="shared" si="0"/>
        <v>3</v>
      </c>
      <c r="E12" s="40">
        <v>0.67619039904087619</v>
      </c>
      <c r="F12" s="17">
        <f t="shared" si="1"/>
        <v>2</v>
      </c>
      <c r="G12" s="16">
        <v>419.01</v>
      </c>
      <c r="H12" s="17">
        <f t="shared" si="2"/>
        <v>3</v>
      </c>
      <c r="I12" s="73">
        <v>4.02E-2</v>
      </c>
      <c r="J12" s="17">
        <f t="shared" si="3"/>
        <v>1</v>
      </c>
      <c r="K12" s="16">
        <v>2.75</v>
      </c>
      <c r="L12" s="17">
        <f t="shared" si="4"/>
        <v>1</v>
      </c>
      <c r="M12" s="16">
        <f t="shared" si="5"/>
        <v>2</v>
      </c>
      <c r="N12" s="58">
        <f t="shared" si="6"/>
        <v>2</v>
      </c>
      <c r="O12" s="75">
        <v>2</v>
      </c>
      <c r="P12" s="47">
        <f t="shared" si="7"/>
        <v>4</v>
      </c>
      <c r="Q12" s="48">
        <f t="shared" si="8"/>
        <v>2</v>
      </c>
      <c r="R12" s="51" t="s">
        <v>47</v>
      </c>
      <c r="S12" s="52" t="s">
        <v>47</v>
      </c>
      <c r="T12" s="50">
        <f>Q12</f>
        <v>2</v>
      </c>
      <c r="U12" s="54">
        <f>Q12</f>
        <v>2</v>
      </c>
      <c r="V12" s="38">
        <v>3</v>
      </c>
      <c r="W12" s="84">
        <v>6</v>
      </c>
      <c r="X12" s="38">
        <f t="shared" si="9"/>
        <v>18</v>
      </c>
      <c r="Y12" s="90">
        <f t="shared" si="10"/>
        <v>4</v>
      </c>
    </row>
    <row r="13" spans="1:25" x14ac:dyDescent="0.25">
      <c r="A13" s="8">
        <v>6</v>
      </c>
      <c r="B13" s="58" t="s">
        <v>18</v>
      </c>
      <c r="C13" s="16">
        <v>89.89</v>
      </c>
      <c r="D13" s="17">
        <f t="shared" si="0"/>
        <v>3</v>
      </c>
      <c r="E13" s="40">
        <v>0.59527933298425095</v>
      </c>
      <c r="F13" s="17">
        <f t="shared" si="1"/>
        <v>2</v>
      </c>
      <c r="G13" s="16">
        <v>400.27</v>
      </c>
      <c r="H13" s="17">
        <f t="shared" si="2"/>
        <v>3</v>
      </c>
      <c r="I13" s="73">
        <v>0.97660000000000002</v>
      </c>
      <c r="J13" s="17">
        <f t="shared" si="3"/>
        <v>1</v>
      </c>
      <c r="K13" s="16">
        <v>119.58</v>
      </c>
      <c r="L13" s="17">
        <f t="shared" si="4"/>
        <v>3</v>
      </c>
      <c r="M13" s="16">
        <f t="shared" si="5"/>
        <v>2.4</v>
      </c>
      <c r="N13" s="58">
        <f t="shared" si="6"/>
        <v>2</v>
      </c>
      <c r="O13" s="75">
        <v>1</v>
      </c>
      <c r="P13" s="47">
        <f t="shared" si="7"/>
        <v>2</v>
      </c>
      <c r="Q13" s="48">
        <f t="shared" si="8"/>
        <v>1</v>
      </c>
      <c r="R13" s="50">
        <v>3.3333333333333335</v>
      </c>
      <c r="S13" s="48">
        <f t="shared" ref="S13:S21" si="11">ROUND(R13,0)</f>
        <v>3</v>
      </c>
      <c r="T13" s="50">
        <f t="shared" ref="T13:T22" si="12">Q13-S13</f>
        <v>-2</v>
      </c>
      <c r="U13" s="53">
        <f t="shared" ref="U13:U22" si="13">IF(T13&lt;-1,1,IF(T13&lt;1,2,IF(T13=1,3,4)))</f>
        <v>1</v>
      </c>
      <c r="V13" s="38">
        <v>3</v>
      </c>
      <c r="W13" s="84">
        <v>6</v>
      </c>
      <c r="X13" s="38">
        <f t="shared" si="9"/>
        <v>18</v>
      </c>
      <c r="Y13" s="90">
        <f t="shared" si="10"/>
        <v>4</v>
      </c>
    </row>
    <row r="14" spans="1:25" x14ac:dyDescent="0.25">
      <c r="A14" s="8">
        <v>7</v>
      </c>
      <c r="B14" s="58" t="s">
        <v>19</v>
      </c>
      <c r="C14" s="16">
        <v>98.79</v>
      </c>
      <c r="D14" s="17">
        <f t="shared" si="0"/>
        <v>3</v>
      </c>
      <c r="E14" s="40">
        <v>0.6387926887926888</v>
      </c>
      <c r="F14" s="17">
        <f t="shared" si="1"/>
        <v>2</v>
      </c>
      <c r="G14" s="16">
        <v>283.52999999999997</v>
      </c>
      <c r="H14" s="17">
        <f t="shared" si="2"/>
        <v>3</v>
      </c>
      <c r="I14" s="73">
        <v>4.1000000000000003E-3</v>
      </c>
      <c r="J14" s="17">
        <f t="shared" si="3"/>
        <v>1</v>
      </c>
      <c r="K14" s="16">
        <v>8.64</v>
      </c>
      <c r="L14" s="17">
        <f t="shared" si="4"/>
        <v>1</v>
      </c>
      <c r="M14" s="16">
        <f t="shared" si="5"/>
        <v>2</v>
      </c>
      <c r="N14" s="58">
        <f t="shared" si="6"/>
        <v>2</v>
      </c>
      <c r="O14" s="75">
        <v>1</v>
      </c>
      <c r="P14" s="47">
        <f t="shared" si="7"/>
        <v>2</v>
      </c>
      <c r="Q14" s="48">
        <f t="shared" si="8"/>
        <v>1</v>
      </c>
      <c r="R14" s="50">
        <v>1.3333333333333333</v>
      </c>
      <c r="S14" s="48">
        <f t="shared" si="11"/>
        <v>1</v>
      </c>
      <c r="T14" s="50">
        <f t="shared" si="12"/>
        <v>0</v>
      </c>
      <c r="U14" s="54">
        <f t="shared" si="13"/>
        <v>2</v>
      </c>
      <c r="V14" s="38">
        <v>3</v>
      </c>
      <c r="W14" s="84">
        <v>6</v>
      </c>
      <c r="X14" s="38">
        <f t="shared" si="9"/>
        <v>18</v>
      </c>
      <c r="Y14" s="90">
        <f t="shared" si="10"/>
        <v>4</v>
      </c>
    </row>
    <row r="15" spans="1:25" x14ac:dyDescent="0.25">
      <c r="A15" s="8">
        <v>8</v>
      </c>
      <c r="B15" s="58" t="s">
        <v>20</v>
      </c>
      <c r="C15" s="16">
        <v>110.05</v>
      </c>
      <c r="D15" s="17">
        <f t="shared" si="0"/>
        <v>3</v>
      </c>
      <c r="E15" s="40">
        <v>0.5039792173518618</v>
      </c>
      <c r="F15" s="17">
        <f t="shared" si="1"/>
        <v>3</v>
      </c>
      <c r="G15" s="16">
        <v>226.9</v>
      </c>
      <c r="H15" s="17">
        <f t="shared" si="2"/>
        <v>2</v>
      </c>
      <c r="I15" s="73">
        <v>5.5E-2</v>
      </c>
      <c r="J15" s="17">
        <f t="shared" si="3"/>
        <v>1</v>
      </c>
      <c r="K15" s="16">
        <v>17.809999999999999</v>
      </c>
      <c r="L15" s="17">
        <f t="shared" si="4"/>
        <v>1</v>
      </c>
      <c r="M15" s="16">
        <f t="shared" si="5"/>
        <v>2</v>
      </c>
      <c r="N15" s="58">
        <f t="shared" si="6"/>
        <v>2</v>
      </c>
      <c r="O15" s="75">
        <v>1</v>
      </c>
      <c r="P15" s="47">
        <f t="shared" si="7"/>
        <v>2</v>
      </c>
      <c r="Q15" s="48">
        <f t="shared" si="8"/>
        <v>1</v>
      </c>
      <c r="R15" s="50">
        <v>2.3333333333333335</v>
      </c>
      <c r="S15" s="48">
        <f t="shared" si="11"/>
        <v>2</v>
      </c>
      <c r="T15" s="50">
        <f t="shared" si="12"/>
        <v>-1</v>
      </c>
      <c r="U15" s="54">
        <f t="shared" si="13"/>
        <v>2</v>
      </c>
      <c r="V15" s="38">
        <v>3</v>
      </c>
      <c r="W15" s="84">
        <v>6</v>
      </c>
      <c r="X15" s="38">
        <f t="shared" si="9"/>
        <v>18</v>
      </c>
      <c r="Y15" s="90">
        <f t="shared" si="10"/>
        <v>4</v>
      </c>
    </row>
    <row r="16" spans="1:25" x14ac:dyDescent="0.25">
      <c r="A16" s="8">
        <v>9</v>
      </c>
      <c r="B16" s="58" t="s">
        <v>21</v>
      </c>
      <c r="C16" s="16">
        <v>77.06</v>
      </c>
      <c r="D16" s="17">
        <f t="shared" si="0"/>
        <v>3</v>
      </c>
      <c r="E16" s="40">
        <v>0.72773519163763067</v>
      </c>
      <c r="F16" s="17">
        <f t="shared" si="1"/>
        <v>1</v>
      </c>
      <c r="G16" s="16">
        <v>309.32</v>
      </c>
      <c r="H16" s="17">
        <f t="shared" si="2"/>
        <v>3</v>
      </c>
      <c r="I16" s="73">
        <v>0.17430000000000001</v>
      </c>
      <c r="J16" s="17">
        <f t="shared" si="3"/>
        <v>1</v>
      </c>
      <c r="K16" s="16">
        <v>13.17</v>
      </c>
      <c r="L16" s="17">
        <f t="shared" si="4"/>
        <v>1</v>
      </c>
      <c r="M16" s="16">
        <f t="shared" si="5"/>
        <v>1.8</v>
      </c>
      <c r="N16" s="58">
        <f t="shared" si="6"/>
        <v>2</v>
      </c>
      <c r="O16" s="75">
        <v>1</v>
      </c>
      <c r="P16" s="47">
        <f t="shared" si="7"/>
        <v>2</v>
      </c>
      <c r="Q16" s="48">
        <f t="shared" si="8"/>
        <v>1</v>
      </c>
      <c r="R16" s="50">
        <v>1.8333333333333333</v>
      </c>
      <c r="S16" s="48">
        <f t="shared" si="11"/>
        <v>2</v>
      </c>
      <c r="T16" s="50">
        <f t="shared" si="12"/>
        <v>-1</v>
      </c>
      <c r="U16" s="54">
        <f t="shared" si="13"/>
        <v>2</v>
      </c>
      <c r="V16" s="38">
        <v>3</v>
      </c>
      <c r="W16" s="84">
        <v>6</v>
      </c>
      <c r="X16" s="38">
        <f t="shared" si="9"/>
        <v>18</v>
      </c>
      <c r="Y16" s="90">
        <f t="shared" si="10"/>
        <v>4</v>
      </c>
    </row>
    <row r="17" spans="1:25" x14ac:dyDescent="0.25">
      <c r="A17" s="8">
        <v>10</v>
      </c>
      <c r="B17" s="58" t="s">
        <v>22</v>
      </c>
      <c r="C17" s="16">
        <v>59.84</v>
      </c>
      <c r="D17" s="17">
        <f t="shared" si="0"/>
        <v>2</v>
      </c>
      <c r="E17" s="40">
        <v>0.6954762780433984</v>
      </c>
      <c r="F17" s="17">
        <f t="shared" si="1"/>
        <v>1</v>
      </c>
      <c r="G17" s="16">
        <v>208.37</v>
      </c>
      <c r="H17" s="17">
        <f t="shared" si="2"/>
        <v>2</v>
      </c>
      <c r="I17" s="73">
        <v>0.28199999999999997</v>
      </c>
      <c r="J17" s="17">
        <f t="shared" si="3"/>
        <v>1</v>
      </c>
      <c r="K17" s="16">
        <v>25.73</v>
      </c>
      <c r="L17" s="17">
        <f t="shared" si="4"/>
        <v>1</v>
      </c>
      <c r="M17" s="16">
        <f t="shared" si="5"/>
        <v>1.4</v>
      </c>
      <c r="N17" s="58">
        <f t="shared" si="6"/>
        <v>1</v>
      </c>
      <c r="O17" s="75">
        <v>1</v>
      </c>
      <c r="P17" s="47">
        <f t="shared" si="7"/>
        <v>1</v>
      </c>
      <c r="Q17" s="48">
        <f t="shared" si="8"/>
        <v>1</v>
      </c>
      <c r="R17" s="50">
        <v>2.5</v>
      </c>
      <c r="S17" s="48">
        <f t="shared" si="11"/>
        <v>3</v>
      </c>
      <c r="T17" s="50">
        <f t="shared" si="12"/>
        <v>-2</v>
      </c>
      <c r="U17" s="53">
        <f t="shared" si="13"/>
        <v>1</v>
      </c>
      <c r="V17" s="38">
        <v>3</v>
      </c>
      <c r="W17" s="84">
        <v>6</v>
      </c>
      <c r="X17" s="38">
        <f t="shared" si="9"/>
        <v>18</v>
      </c>
      <c r="Y17" s="90">
        <f t="shared" si="10"/>
        <v>4</v>
      </c>
    </row>
    <row r="18" spans="1:25" x14ac:dyDescent="0.25">
      <c r="A18" s="8">
        <v>11</v>
      </c>
      <c r="B18" s="58" t="s">
        <v>23</v>
      </c>
      <c r="C18" s="16">
        <v>81.45</v>
      </c>
      <c r="D18" s="17">
        <f t="shared" si="0"/>
        <v>3</v>
      </c>
      <c r="E18" s="40">
        <v>0.72534911407144786</v>
      </c>
      <c r="F18" s="17">
        <f t="shared" si="1"/>
        <v>1</v>
      </c>
      <c r="G18" s="16">
        <v>270.10000000000002</v>
      </c>
      <c r="H18" s="17">
        <f t="shared" si="2"/>
        <v>3</v>
      </c>
      <c r="I18" s="73">
        <v>6.0479000000000003</v>
      </c>
      <c r="J18" s="17">
        <f t="shared" si="3"/>
        <v>2</v>
      </c>
      <c r="K18" s="16">
        <v>80.400000000000006</v>
      </c>
      <c r="L18" s="17">
        <f t="shared" si="4"/>
        <v>2</v>
      </c>
      <c r="M18" s="16">
        <f t="shared" si="5"/>
        <v>2.2000000000000002</v>
      </c>
      <c r="N18" s="58">
        <f t="shared" si="6"/>
        <v>2</v>
      </c>
      <c r="O18" s="75">
        <v>3</v>
      </c>
      <c r="P18" s="47">
        <f t="shared" si="7"/>
        <v>6</v>
      </c>
      <c r="Q18" s="48">
        <f t="shared" si="8"/>
        <v>3</v>
      </c>
      <c r="R18" s="50">
        <v>1.8333333333333333</v>
      </c>
      <c r="S18" s="48">
        <f t="shared" si="11"/>
        <v>2</v>
      </c>
      <c r="T18" s="50">
        <f t="shared" si="12"/>
        <v>1</v>
      </c>
      <c r="U18" s="55">
        <f t="shared" si="13"/>
        <v>3</v>
      </c>
      <c r="V18" s="38">
        <v>3</v>
      </c>
      <c r="W18" s="84">
        <v>6</v>
      </c>
      <c r="X18" s="38">
        <f t="shared" si="9"/>
        <v>18</v>
      </c>
      <c r="Y18" s="90">
        <f t="shared" si="10"/>
        <v>4</v>
      </c>
    </row>
    <row r="19" spans="1:25" x14ac:dyDescent="0.25">
      <c r="A19" s="8">
        <v>12</v>
      </c>
      <c r="B19" s="58" t="s">
        <v>49</v>
      </c>
      <c r="C19" s="16">
        <v>80.77</v>
      </c>
      <c r="D19" s="17">
        <f t="shared" si="0"/>
        <v>3</v>
      </c>
      <c r="E19" s="40">
        <v>0.55353473352726112</v>
      </c>
      <c r="F19" s="17">
        <f t="shared" si="1"/>
        <v>3</v>
      </c>
      <c r="G19" s="16">
        <v>369.58</v>
      </c>
      <c r="H19" s="17">
        <f t="shared" si="2"/>
        <v>3</v>
      </c>
      <c r="I19" s="73">
        <v>1.0684</v>
      </c>
      <c r="J19" s="17">
        <f t="shared" si="3"/>
        <v>1</v>
      </c>
      <c r="K19" s="16">
        <v>22.13</v>
      </c>
      <c r="L19" s="17">
        <f t="shared" si="4"/>
        <v>1</v>
      </c>
      <c r="M19" s="16">
        <f t="shared" si="5"/>
        <v>2.2000000000000002</v>
      </c>
      <c r="N19" s="58">
        <f t="shared" si="6"/>
        <v>2</v>
      </c>
      <c r="O19" s="75">
        <v>3</v>
      </c>
      <c r="P19" s="47">
        <f t="shared" si="7"/>
        <v>6</v>
      </c>
      <c r="Q19" s="48">
        <f t="shared" si="8"/>
        <v>3</v>
      </c>
      <c r="R19" s="50">
        <v>1.6666666666666667</v>
      </c>
      <c r="S19" s="48">
        <f t="shared" si="11"/>
        <v>2</v>
      </c>
      <c r="T19" s="50">
        <f t="shared" si="12"/>
        <v>1</v>
      </c>
      <c r="U19" s="55">
        <f t="shared" si="13"/>
        <v>3</v>
      </c>
      <c r="V19" s="38">
        <v>3</v>
      </c>
      <c r="W19" s="84">
        <v>6</v>
      </c>
      <c r="X19" s="38">
        <f t="shared" si="9"/>
        <v>18</v>
      </c>
      <c r="Y19" s="90">
        <f t="shared" si="10"/>
        <v>4</v>
      </c>
    </row>
    <row r="20" spans="1:25" x14ac:dyDescent="0.25">
      <c r="A20" s="8">
        <v>13</v>
      </c>
      <c r="B20" s="58" t="s">
        <v>24</v>
      </c>
      <c r="C20" s="16">
        <v>60.48</v>
      </c>
      <c r="D20" s="17">
        <f t="shared" si="0"/>
        <v>2</v>
      </c>
      <c r="E20" s="40">
        <v>0.4423096959719936</v>
      </c>
      <c r="F20" s="17">
        <f t="shared" si="1"/>
        <v>4</v>
      </c>
      <c r="G20" s="16">
        <v>231.16</v>
      </c>
      <c r="H20" s="17">
        <f t="shared" si="2"/>
        <v>3</v>
      </c>
      <c r="I20" s="73">
        <v>0.75670000000000004</v>
      </c>
      <c r="J20" s="17">
        <f t="shared" si="3"/>
        <v>1</v>
      </c>
      <c r="K20" s="16">
        <v>61.17</v>
      </c>
      <c r="L20" s="17">
        <f t="shared" si="4"/>
        <v>2</v>
      </c>
      <c r="M20" s="16">
        <f t="shared" si="5"/>
        <v>2.4</v>
      </c>
      <c r="N20" s="58">
        <f t="shared" si="6"/>
        <v>2</v>
      </c>
      <c r="O20" s="75">
        <v>1</v>
      </c>
      <c r="P20" s="47">
        <f t="shared" si="7"/>
        <v>2</v>
      </c>
      <c r="Q20" s="48">
        <f t="shared" si="8"/>
        <v>1</v>
      </c>
      <c r="R20" s="50">
        <v>1.1666666666666667</v>
      </c>
      <c r="S20" s="48">
        <f t="shared" si="11"/>
        <v>1</v>
      </c>
      <c r="T20" s="50">
        <f t="shared" si="12"/>
        <v>0</v>
      </c>
      <c r="U20" s="54">
        <f t="shared" si="13"/>
        <v>2</v>
      </c>
      <c r="V20" s="38">
        <v>3</v>
      </c>
      <c r="W20" s="84">
        <v>6</v>
      </c>
      <c r="X20" s="38">
        <f t="shared" si="9"/>
        <v>18</v>
      </c>
      <c r="Y20" s="90">
        <f t="shared" si="10"/>
        <v>4</v>
      </c>
    </row>
    <row r="21" spans="1:25" x14ac:dyDescent="0.25">
      <c r="A21" s="8">
        <v>14</v>
      </c>
      <c r="B21" s="58" t="s">
        <v>25</v>
      </c>
      <c r="C21" s="16">
        <v>83.29</v>
      </c>
      <c r="D21" s="17">
        <f t="shared" si="0"/>
        <v>3</v>
      </c>
      <c r="E21" s="40">
        <v>0.60234172985850842</v>
      </c>
      <c r="F21" s="17">
        <f t="shared" si="1"/>
        <v>2</v>
      </c>
      <c r="G21" s="16">
        <v>425.74</v>
      </c>
      <c r="H21" s="17">
        <f t="shared" si="2"/>
        <v>3</v>
      </c>
      <c r="I21" s="73">
        <v>0.4703</v>
      </c>
      <c r="J21" s="17">
        <f t="shared" si="3"/>
        <v>1</v>
      </c>
      <c r="K21" s="16">
        <v>14.09</v>
      </c>
      <c r="L21" s="17">
        <f t="shared" si="4"/>
        <v>1</v>
      </c>
      <c r="M21" s="16">
        <f t="shared" si="5"/>
        <v>2</v>
      </c>
      <c r="N21" s="58">
        <f t="shared" si="6"/>
        <v>2</v>
      </c>
      <c r="O21" s="75">
        <v>1</v>
      </c>
      <c r="P21" s="47">
        <f t="shared" si="7"/>
        <v>2</v>
      </c>
      <c r="Q21" s="48">
        <f t="shared" si="8"/>
        <v>1</v>
      </c>
      <c r="R21" s="50">
        <v>2.3333333333333335</v>
      </c>
      <c r="S21" s="48">
        <f t="shared" si="11"/>
        <v>2</v>
      </c>
      <c r="T21" s="50">
        <f t="shared" si="12"/>
        <v>-1</v>
      </c>
      <c r="U21" s="54">
        <f t="shared" si="13"/>
        <v>2</v>
      </c>
      <c r="V21" s="38">
        <v>3</v>
      </c>
      <c r="W21" s="84">
        <v>6</v>
      </c>
      <c r="X21" s="38">
        <f t="shared" si="9"/>
        <v>18</v>
      </c>
      <c r="Y21" s="90">
        <f t="shared" si="10"/>
        <v>4</v>
      </c>
    </row>
    <row r="22" spans="1:25" x14ac:dyDescent="0.25">
      <c r="A22" s="8">
        <v>15</v>
      </c>
      <c r="B22" s="58" t="s">
        <v>26</v>
      </c>
      <c r="C22" s="16">
        <v>63.7</v>
      </c>
      <c r="D22" s="17">
        <f t="shared" si="0"/>
        <v>2</v>
      </c>
      <c r="E22" s="40">
        <v>0.65512491390645544</v>
      </c>
      <c r="F22" s="17">
        <f t="shared" si="1"/>
        <v>2</v>
      </c>
      <c r="G22" s="16">
        <v>227.53</v>
      </c>
      <c r="H22" s="17">
        <f t="shared" si="2"/>
        <v>2</v>
      </c>
      <c r="I22" s="73">
        <v>2.36</v>
      </c>
      <c r="J22" s="17">
        <f t="shared" si="3"/>
        <v>1</v>
      </c>
      <c r="K22" s="16">
        <v>9.26</v>
      </c>
      <c r="L22" s="17">
        <f t="shared" si="4"/>
        <v>1</v>
      </c>
      <c r="M22" s="16">
        <f t="shared" si="5"/>
        <v>1.6</v>
      </c>
      <c r="N22" s="58">
        <f t="shared" si="6"/>
        <v>2</v>
      </c>
      <c r="O22" s="75">
        <v>2</v>
      </c>
      <c r="P22" s="47">
        <f t="shared" si="7"/>
        <v>4</v>
      </c>
      <c r="Q22" s="48">
        <f t="shared" si="8"/>
        <v>2</v>
      </c>
      <c r="R22" s="50">
        <v>1.2</v>
      </c>
      <c r="S22" s="48">
        <v>2</v>
      </c>
      <c r="T22" s="50">
        <f t="shared" si="12"/>
        <v>0</v>
      </c>
      <c r="U22" s="54">
        <f t="shared" si="13"/>
        <v>2</v>
      </c>
      <c r="V22" s="38">
        <v>3</v>
      </c>
      <c r="W22" s="84">
        <v>6</v>
      </c>
      <c r="X22" s="38">
        <f t="shared" si="9"/>
        <v>18</v>
      </c>
      <c r="Y22" s="90">
        <f t="shared" si="10"/>
        <v>4</v>
      </c>
    </row>
    <row r="23" spans="1:25" x14ac:dyDescent="0.25">
      <c r="A23" s="8">
        <v>16</v>
      </c>
      <c r="B23" s="58" t="s">
        <v>27</v>
      </c>
      <c r="C23" s="16">
        <v>93.51</v>
      </c>
      <c r="D23" s="17">
        <f t="shared" si="0"/>
        <v>3</v>
      </c>
      <c r="E23" s="40">
        <v>0.71921479453326209</v>
      </c>
      <c r="F23" s="17">
        <f t="shared" si="1"/>
        <v>1</v>
      </c>
      <c r="G23" s="16">
        <v>371.22</v>
      </c>
      <c r="H23" s="17">
        <f t="shared" si="2"/>
        <v>3</v>
      </c>
      <c r="I23" s="73">
        <v>1.7326999999999999</v>
      </c>
      <c r="J23" s="17">
        <f t="shared" si="3"/>
        <v>1</v>
      </c>
      <c r="K23" s="16">
        <v>89.03</v>
      </c>
      <c r="L23" s="17">
        <f t="shared" si="4"/>
        <v>3</v>
      </c>
      <c r="M23" s="16">
        <f t="shared" si="5"/>
        <v>2.2000000000000002</v>
      </c>
      <c r="N23" s="58">
        <f t="shared" si="6"/>
        <v>2</v>
      </c>
      <c r="O23" s="75">
        <v>3</v>
      </c>
      <c r="P23" s="47">
        <f t="shared" si="7"/>
        <v>6</v>
      </c>
      <c r="Q23" s="48">
        <f t="shared" si="8"/>
        <v>3</v>
      </c>
      <c r="R23" s="50">
        <v>1.5</v>
      </c>
      <c r="S23" s="48">
        <f t="shared" ref="S23:S33" si="14">ROUND(R23,0)</f>
        <v>2</v>
      </c>
      <c r="T23" s="50">
        <f t="shared" ref="T23:T33" si="15">Q23-S23</f>
        <v>1</v>
      </c>
      <c r="U23" s="55">
        <f t="shared" ref="U23:U33" si="16">IF(T23&lt;-1,1,IF(T23&lt;1,2,IF(T23=1,3,4)))</f>
        <v>3</v>
      </c>
      <c r="V23" s="38">
        <v>3</v>
      </c>
      <c r="W23" s="84">
        <v>6</v>
      </c>
      <c r="X23" s="38">
        <f t="shared" si="9"/>
        <v>18</v>
      </c>
      <c r="Y23" s="90">
        <f t="shared" si="10"/>
        <v>4</v>
      </c>
    </row>
    <row r="24" spans="1:25" x14ac:dyDescent="0.25">
      <c r="A24" s="8">
        <v>17</v>
      </c>
      <c r="B24" s="58" t="s">
        <v>28</v>
      </c>
      <c r="C24" s="16">
        <v>96.79</v>
      </c>
      <c r="D24" s="17">
        <f t="shared" si="0"/>
        <v>3</v>
      </c>
      <c r="E24" s="40">
        <v>0.73040722172441641</v>
      </c>
      <c r="F24" s="17">
        <f t="shared" si="1"/>
        <v>1</v>
      </c>
      <c r="G24" s="16">
        <v>324.67</v>
      </c>
      <c r="H24" s="17">
        <f t="shared" si="2"/>
        <v>3</v>
      </c>
      <c r="I24" s="73">
        <v>16.4436</v>
      </c>
      <c r="J24" s="17">
        <f t="shared" si="3"/>
        <v>4</v>
      </c>
      <c r="K24" s="16">
        <v>172.3</v>
      </c>
      <c r="L24" s="17">
        <f t="shared" si="4"/>
        <v>4</v>
      </c>
      <c r="M24" s="16">
        <f t="shared" si="5"/>
        <v>3</v>
      </c>
      <c r="N24" s="58">
        <f t="shared" si="6"/>
        <v>3</v>
      </c>
      <c r="O24" s="75">
        <v>3</v>
      </c>
      <c r="P24" s="47">
        <f t="shared" si="7"/>
        <v>9</v>
      </c>
      <c r="Q24" s="48">
        <f t="shared" ref="Q24:Q33" si="17">IF(P24&lt;3,1,IF(P24&lt;5,2,IF(P24&lt;12,3,4)))</f>
        <v>3</v>
      </c>
      <c r="R24" s="50">
        <v>2.1666666666666665</v>
      </c>
      <c r="S24" s="48">
        <f t="shared" si="14"/>
        <v>2</v>
      </c>
      <c r="T24" s="50">
        <f t="shared" si="15"/>
        <v>1</v>
      </c>
      <c r="U24" s="55">
        <f t="shared" si="16"/>
        <v>3</v>
      </c>
      <c r="V24" s="38">
        <v>3</v>
      </c>
      <c r="W24" s="84">
        <v>6</v>
      </c>
      <c r="X24" s="38">
        <f t="shared" si="9"/>
        <v>18</v>
      </c>
      <c r="Y24" s="90">
        <f t="shared" si="10"/>
        <v>4</v>
      </c>
    </row>
    <row r="25" spans="1:25" x14ac:dyDescent="0.25">
      <c r="A25" s="8">
        <v>18</v>
      </c>
      <c r="B25" s="58" t="s">
        <v>29</v>
      </c>
      <c r="C25" s="16">
        <v>86.21</v>
      </c>
      <c r="D25" s="17">
        <f t="shared" si="0"/>
        <v>3</v>
      </c>
      <c r="E25" s="40">
        <v>0.60413794742596372</v>
      </c>
      <c r="F25" s="17">
        <f t="shared" si="1"/>
        <v>2</v>
      </c>
      <c r="G25" s="16">
        <v>316.5</v>
      </c>
      <c r="H25" s="17">
        <f t="shared" si="2"/>
        <v>3</v>
      </c>
      <c r="I25" s="73">
        <v>3.8570000000000002</v>
      </c>
      <c r="J25" s="17">
        <f t="shared" si="3"/>
        <v>2</v>
      </c>
      <c r="K25" s="16">
        <v>50.92</v>
      </c>
      <c r="L25" s="17">
        <f t="shared" si="4"/>
        <v>2</v>
      </c>
      <c r="M25" s="16">
        <f t="shared" si="5"/>
        <v>2.4</v>
      </c>
      <c r="N25" s="58">
        <f t="shared" si="6"/>
        <v>2</v>
      </c>
      <c r="O25" s="75">
        <v>2</v>
      </c>
      <c r="P25" s="47">
        <f t="shared" si="7"/>
        <v>4</v>
      </c>
      <c r="Q25" s="48">
        <f t="shared" si="17"/>
        <v>2</v>
      </c>
      <c r="R25" s="50">
        <v>1.5</v>
      </c>
      <c r="S25" s="48">
        <f t="shared" si="14"/>
        <v>2</v>
      </c>
      <c r="T25" s="50">
        <f t="shared" si="15"/>
        <v>0</v>
      </c>
      <c r="U25" s="54">
        <f t="shared" si="16"/>
        <v>2</v>
      </c>
      <c r="V25" s="38">
        <v>3</v>
      </c>
      <c r="W25" s="84">
        <v>6</v>
      </c>
      <c r="X25" s="38">
        <f t="shared" si="9"/>
        <v>18</v>
      </c>
      <c r="Y25" s="90">
        <f t="shared" si="10"/>
        <v>4</v>
      </c>
    </row>
    <row r="26" spans="1:25" x14ac:dyDescent="0.25">
      <c r="A26" s="8">
        <v>19</v>
      </c>
      <c r="B26" s="58" t="s">
        <v>30</v>
      </c>
      <c r="C26" s="16">
        <v>65.459999999999994</v>
      </c>
      <c r="D26" s="17">
        <f t="shared" si="0"/>
        <v>3</v>
      </c>
      <c r="E26" s="40">
        <v>0.67695799521188948</v>
      </c>
      <c r="F26" s="17">
        <f t="shared" si="1"/>
        <v>2</v>
      </c>
      <c r="G26" s="16">
        <v>296.73</v>
      </c>
      <c r="H26" s="17">
        <f t="shared" si="2"/>
        <v>3</v>
      </c>
      <c r="I26" s="73">
        <v>1.2708999999999999</v>
      </c>
      <c r="J26" s="17">
        <f t="shared" si="3"/>
        <v>1</v>
      </c>
      <c r="K26" s="16">
        <v>40.21</v>
      </c>
      <c r="L26" s="17">
        <f t="shared" si="4"/>
        <v>2</v>
      </c>
      <c r="M26" s="16">
        <f t="shared" si="5"/>
        <v>2.2000000000000002</v>
      </c>
      <c r="N26" s="58">
        <f t="shared" si="6"/>
        <v>2</v>
      </c>
      <c r="O26" s="75">
        <v>2</v>
      </c>
      <c r="P26" s="47">
        <f t="shared" si="7"/>
        <v>4</v>
      </c>
      <c r="Q26" s="48">
        <f t="shared" si="17"/>
        <v>2</v>
      </c>
      <c r="R26" s="50">
        <v>1.5</v>
      </c>
      <c r="S26" s="48">
        <f t="shared" si="14"/>
        <v>2</v>
      </c>
      <c r="T26" s="50">
        <f t="shared" si="15"/>
        <v>0</v>
      </c>
      <c r="U26" s="54">
        <f t="shared" si="16"/>
        <v>2</v>
      </c>
      <c r="V26" s="38">
        <v>3</v>
      </c>
      <c r="W26" s="84">
        <v>6</v>
      </c>
      <c r="X26" s="38">
        <f t="shared" si="9"/>
        <v>18</v>
      </c>
      <c r="Y26" s="90">
        <f t="shared" si="10"/>
        <v>4</v>
      </c>
    </row>
    <row r="27" spans="1:25" x14ac:dyDescent="0.25">
      <c r="A27" s="8">
        <v>20</v>
      </c>
      <c r="B27" s="58" t="s">
        <v>31</v>
      </c>
      <c r="C27" s="16">
        <v>40.69</v>
      </c>
      <c r="D27" s="17">
        <f t="shared" si="0"/>
        <v>1</v>
      </c>
      <c r="E27" s="40">
        <v>0.66485381796071408</v>
      </c>
      <c r="F27" s="17">
        <f t="shared" si="1"/>
        <v>2</v>
      </c>
      <c r="G27" s="16">
        <v>196.16</v>
      </c>
      <c r="H27" s="17">
        <f t="shared" si="2"/>
        <v>2</v>
      </c>
      <c r="I27" s="73">
        <v>2.4502000000000002</v>
      </c>
      <c r="J27" s="17">
        <f t="shared" si="3"/>
        <v>1</v>
      </c>
      <c r="K27" s="16">
        <v>49.18</v>
      </c>
      <c r="L27" s="17">
        <f t="shared" si="4"/>
        <v>2</v>
      </c>
      <c r="M27" s="16">
        <f t="shared" si="5"/>
        <v>1.6</v>
      </c>
      <c r="N27" s="58">
        <f t="shared" si="6"/>
        <v>2</v>
      </c>
      <c r="O27" s="75">
        <v>2</v>
      </c>
      <c r="P27" s="47">
        <f t="shared" si="7"/>
        <v>4</v>
      </c>
      <c r="Q27" s="48">
        <f t="shared" si="17"/>
        <v>2</v>
      </c>
      <c r="R27" s="50">
        <v>1.3333333333333333</v>
      </c>
      <c r="S27" s="48">
        <f t="shared" si="14"/>
        <v>1</v>
      </c>
      <c r="T27" s="50">
        <f t="shared" si="15"/>
        <v>1</v>
      </c>
      <c r="U27" s="55">
        <f t="shared" si="16"/>
        <v>3</v>
      </c>
      <c r="V27" s="38">
        <v>3</v>
      </c>
      <c r="W27" s="84">
        <v>6</v>
      </c>
      <c r="X27" s="38">
        <f t="shared" si="9"/>
        <v>18</v>
      </c>
      <c r="Y27" s="90">
        <f t="shared" si="10"/>
        <v>4</v>
      </c>
    </row>
    <row r="28" spans="1:25" x14ac:dyDescent="0.25">
      <c r="A28" s="8">
        <v>21</v>
      </c>
      <c r="B28" s="58" t="s">
        <v>32</v>
      </c>
      <c r="C28" s="16">
        <v>63.55</v>
      </c>
      <c r="D28" s="17">
        <f t="shared" si="0"/>
        <v>2</v>
      </c>
      <c r="E28" s="40">
        <v>0.70552255179979717</v>
      </c>
      <c r="F28" s="17">
        <f t="shared" si="1"/>
        <v>1</v>
      </c>
      <c r="G28" s="16">
        <v>291.43</v>
      </c>
      <c r="H28" s="17">
        <f t="shared" si="2"/>
        <v>3</v>
      </c>
      <c r="I28" s="73">
        <v>0.58730000000000004</v>
      </c>
      <c r="J28" s="17">
        <f t="shared" si="3"/>
        <v>1</v>
      </c>
      <c r="K28" s="16">
        <v>26.13</v>
      </c>
      <c r="L28" s="17">
        <f t="shared" si="4"/>
        <v>2</v>
      </c>
      <c r="M28" s="16">
        <f t="shared" si="5"/>
        <v>1.8</v>
      </c>
      <c r="N28" s="58">
        <f t="shared" si="6"/>
        <v>2</v>
      </c>
      <c r="O28" s="75">
        <v>1</v>
      </c>
      <c r="P28" s="47">
        <f t="shared" si="7"/>
        <v>2</v>
      </c>
      <c r="Q28" s="48">
        <f t="shared" si="17"/>
        <v>1</v>
      </c>
      <c r="R28" s="50">
        <v>1.8333333333333333</v>
      </c>
      <c r="S28" s="48">
        <f t="shared" si="14"/>
        <v>2</v>
      </c>
      <c r="T28" s="50">
        <f t="shared" si="15"/>
        <v>-1</v>
      </c>
      <c r="U28" s="54">
        <f t="shared" si="16"/>
        <v>2</v>
      </c>
      <c r="V28" s="38">
        <v>3</v>
      </c>
      <c r="W28" s="84">
        <v>6</v>
      </c>
      <c r="X28" s="38">
        <f t="shared" si="9"/>
        <v>18</v>
      </c>
      <c r="Y28" s="90">
        <f t="shared" si="10"/>
        <v>4</v>
      </c>
    </row>
    <row r="29" spans="1:25" x14ac:dyDescent="0.25">
      <c r="A29" s="8">
        <v>22</v>
      </c>
      <c r="B29" s="58" t="s">
        <v>33</v>
      </c>
      <c r="C29" s="16">
        <v>574.30999999999995</v>
      </c>
      <c r="D29" s="17">
        <f t="shared" si="0"/>
        <v>4</v>
      </c>
      <c r="E29" s="40">
        <v>0.40440263570206686</v>
      </c>
      <c r="F29" s="17">
        <f t="shared" si="1"/>
        <v>4</v>
      </c>
      <c r="G29" s="16">
        <v>1401.56</v>
      </c>
      <c r="H29" s="17">
        <f t="shared" si="2"/>
        <v>4</v>
      </c>
      <c r="I29" s="73">
        <v>9.3905999999999992</v>
      </c>
      <c r="J29" s="17">
        <f t="shared" si="3"/>
        <v>3</v>
      </c>
      <c r="K29" s="16">
        <v>378.04</v>
      </c>
      <c r="L29" s="17">
        <f t="shared" si="4"/>
        <v>4</v>
      </c>
      <c r="M29" s="16">
        <f t="shared" si="5"/>
        <v>3.8</v>
      </c>
      <c r="N29" s="58">
        <f t="shared" si="6"/>
        <v>4</v>
      </c>
      <c r="O29" s="75">
        <v>4</v>
      </c>
      <c r="P29" s="47">
        <f t="shared" si="7"/>
        <v>16</v>
      </c>
      <c r="Q29" s="48">
        <f t="shared" si="17"/>
        <v>4</v>
      </c>
      <c r="R29" s="50">
        <v>2.1666666666666665</v>
      </c>
      <c r="S29" s="48">
        <f t="shared" si="14"/>
        <v>2</v>
      </c>
      <c r="T29" s="50">
        <f t="shared" si="15"/>
        <v>2</v>
      </c>
      <c r="U29" s="71">
        <f t="shared" si="16"/>
        <v>4</v>
      </c>
      <c r="V29" s="38">
        <v>3</v>
      </c>
      <c r="W29" s="84">
        <v>6</v>
      </c>
      <c r="X29" s="38">
        <f t="shared" si="9"/>
        <v>18</v>
      </c>
      <c r="Y29" s="90">
        <f t="shared" si="10"/>
        <v>4</v>
      </c>
    </row>
    <row r="30" spans="1:25" x14ac:dyDescent="0.25">
      <c r="A30" s="8">
        <v>23</v>
      </c>
      <c r="B30" s="58" t="s">
        <v>34</v>
      </c>
      <c r="C30" s="16">
        <v>97.08</v>
      </c>
      <c r="D30" s="17">
        <f t="shared" si="0"/>
        <v>3</v>
      </c>
      <c r="E30" s="40">
        <v>0.57227474137225109</v>
      </c>
      <c r="F30" s="17">
        <f t="shared" si="1"/>
        <v>2</v>
      </c>
      <c r="G30" s="16">
        <v>466.03</v>
      </c>
      <c r="H30" s="17">
        <f t="shared" si="2"/>
        <v>3</v>
      </c>
      <c r="I30" s="73">
        <v>11.520799999999999</v>
      </c>
      <c r="J30" s="17">
        <f t="shared" si="3"/>
        <v>4</v>
      </c>
      <c r="K30" s="16">
        <v>308.41000000000003</v>
      </c>
      <c r="L30" s="17">
        <f t="shared" si="4"/>
        <v>4</v>
      </c>
      <c r="M30" s="16">
        <f t="shared" si="5"/>
        <v>3.2</v>
      </c>
      <c r="N30" s="58">
        <f t="shared" si="6"/>
        <v>3</v>
      </c>
      <c r="O30" s="75">
        <v>4</v>
      </c>
      <c r="P30" s="47">
        <f t="shared" si="7"/>
        <v>12</v>
      </c>
      <c r="Q30" s="48">
        <f t="shared" si="17"/>
        <v>4</v>
      </c>
      <c r="R30" s="50">
        <v>1.8333333333333333</v>
      </c>
      <c r="S30" s="48">
        <f t="shared" si="14"/>
        <v>2</v>
      </c>
      <c r="T30" s="50">
        <f t="shared" si="15"/>
        <v>2</v>
      </c>
      <c r="U30" s="71">
        <f t="shared" si="16"/>
        <v>4</v>
      </c>
      <c r="V30" s="38">
        <v>3</v>
      </c>
      <c r="W30" s="84">
        <v>6</v>
      </c>
      <c r="X30" s="38">
        <f t="shared" si="9"/>
        <v>18</v>
      </c>
      <c r="Y30" s="90">
        <f t="shared" si="10"/>
        <v>4</v>
      </c>
    </row>
    <row r="31" spans="1:25" x14ac:dyDescent="0.25">
      <c r="A31" s="8">
        <v>24</v>
      </c>
      <c r="B31" s="58" t="s">
        <v>35</v>
      </c>
      <c r="C31" s="16">
        <v>50.01</v>
      </c>
      <c r="D31" s="17">
        <f t="shared" si="0"/>
        <v>2</v>
      </c>
      <c r="E31" s="40">
        <v>0.7150055396196634</v>
      </c>
      <c r="F31" s="17">
        <f t="shared" si="1"/>
        <v>1</v>
      </c>
      <c r="G31" s="16">
        <v>181.56</v>
      </c>
      <c r="H31" s="17">
        <f t="shared" si="2"/>
        <v>2</v>
      </c>
      <c r="I31" s="73">
        <v>1.9419</v>
      </c>
      <c r="J31" s="17">
        <f t="shared" si="3"/>
        <v>1</v>
      </c>
      <c r="K31" s="16">
        <v>37.85</v>
      </c>
      <c r="L31" s="17">
        <f t="shared" si="4"/>
        <v>2</v>
      </c>
      <c r="M31" s="16">
        <f t="shared" si="5"/>
        <v>1.6</v>
      </c>
      <c r="N31" s="58">
        <f t="shared" si="6"/>
        <v>2</v>
      </c>
      <c r="O31" s="75">
        <v>4</v>
      </c>
      <c r="P31" s="47">
        <f t="shared" si="7"/>
        <v>8</v>
      </c>
      <c r="Q31" s="48">
        <f t="shared" si="17"/>
        <v>3</v>
      </c>
      <c r="R31" s="50">
        <v>2</v>
      </c>
      <c r="S31" s="48">
        <f t="shared" si="14"/>
        <v>2</v>
      </c>
      <c r="T31" s="50">
        <f t="shared" si="15"/>
        <v>1</v>
      </c>
      <c r="U31" s="55">
        <f t="shared" si="16"/>
        <v>3</v>
      </c>
      <c r="V31" s="38">
        <v>3</v>
      </c>
      <c r="W31" s="84">
        <v>6</v>
      </c>
      <c r="X31" s="38">
        <f t="shared" si="9"/>
        <v>18</v>
      </c>
      <c r="Y31" s="90">
        <f t="shared" si="10"/>
        <v>4</v>
      </c>
    </row>
    <row r="32" spans="1:25" x14ac:dyDescent="0.25">
      <c r="A32" s="8">
        <v>25</v>
      </c>
      <c r="B32" s="58" t="s">
        <v>36</v>
      </c>
      <c r="C32" s="16">
        <v>78.790000000000006</v>
      </c>
      <c r="D32" s="17">
        <f t="shared" si="0"/>
        <v>3</v>
      </c>
      <c r="E32" s="40">
        <v>0.44992313604919293</v>
      </c>
      <c r="F32" s="17">
        <f t="shared" si="1"/>
        <v>4</v>
      </c>
      <c r="G32" s="16">
        <v>228.33</v>
      </c>
      <c r="H32" s="17">
        <f t="shared" si="2"/>
        <v>2</v>
      </c>
      <c r="I32" s="73">
        <v>0.93459999999999999</v>
      </c>
      <c r="J32" s="17">
        <f t="shared" si="3"/>
        <v>1</v>
      </c>
      <c r="K32" s="16">
        <v>17.02</v>
      </c>
      <c r="L32" s="17">
        <f t="shared" si="4"/>
        <v>1</v>
      </c>
      <c r="M32" s="16">
        <f t="shared" si="5"/>
        <v>2.2000000000000002</v>
      </c>
      <c r="N32" s="58">
        <f t="shared" si="6"/>
        <v>2</v>
      </c>
      <c r="O32" s="75">
        <v>1</v>
      </c>
      <c r="P32" s="47">
        <f t="shared" si="7"/>
        <v>2</v>
      </c>
      <c r="Q32" s="48">
        <f t="shared" si="17"/>
        <v>1</v>
      </c>
      <c r="R32" s="50">
        <v>2</v>
      </c>
      <c r="S32" s="48">
        <f t="shared" si="14"/>
        <v>2</v>
      </c>
      <c r="T32" s="50">
        <f t="shared" si="15"/>
        <v>-1</v>
      </c>
      <c r="U32" s="54">
        <f t="shared" si="16"/>
        <v>2</v>
      </c>
      <c r="V32" s="38">
        <v>3</v>
      </c>
      <c r="W32" s="84">
        <v>6</v>
      </c>
      <c r="X32" s="38">
        <f t="shared" si="9"/>
        <v>18</v>
      </c>
      <c r="Y32" s="90">
        <f t="shared" si="10"/>
        <v>4</v>
      </c>
    </row>
    <row r="33" spans="1:25" ht="15.75" thickBot="1" x14ac:dyDescent="0.3">
      <c r="A33" s="11">
        <v>26</v>
      </c>
      <c r="B33" s="60" t="s">
        <v>37</v>
      </c>
      <c r="C33" s="18">
        <v>43.71</v>
      </c>
      <c r="D33" s="19">
        <f t="shared" si="0"/>
        <v>1</v>
      </c>
      <c r="E33" s="41">
        <v>0.71698674826465381</v>
      </c>
      <c r="F33" s="19">
        <f t="shared" si="1"/>
        <v>1</v>
      </c>
      <c r="G33" s="18">
        <v>218.49</v>
      </c>
      <c r="H33" s="19">
        <f t="shared" si="2"/>
        <v>2</v>
      </c>
      <c r="I33" s="74">
        <v>6.1082999999999998</v>
      </c>
      <c r="J33" s="19">
        <f t="shared" si="3"/>
        <v>3</v>
      </c>
      <c r="K33" s="18">
        <v>128.97999999999999</v>
      </c>
      <c r="L33" s="19">
        <f t="shared" si="4"/>
        <v>3</v>
      </c>
      <c r="M33" s="81">
        <f t="shared" si="5"/>
        <v>2</v>
      </c>
      <c r="N33" s="60">
        <f t="shared" si="6"/>
        <v>2</v>
      </c>
      <c r="O33" s="75">
        <v>3</v>
      </c>
      <c r="P33" s="47">
        <f t="shared" si="7"/>
        <v>6</v>
      </c>
      <c r="Q33" s="49">
        <f t="shared" si="17"/>
        <v>3</v>
      </c>
      <c r="R33" s="50">
        <v>1.5</v>
      </c>
      <c r="S33" s="49">
        <f t="shared" si="14"/>
        <v>2</v>
      </c>
      <c r="T33" s="50">
        <f t="shared" si="15"/>
        <v>1</v>
      </c>
      <c r="U33" s="56">
        <f t="shared" si="16"/>
        <v>3</v>
      </c>
      <c r="V33" s="38">
        <v>3</v>
      </c>
      <c r="W33" s="84">
        <v>6</v>
      </c>
      <c r="X33" s="38">
        <f t="shared" si="9"/>
        <v>18</v>
      </c>
      <c r="Y33" s="90">
        <f t="shared" si="10"/>
        <v>4</v>
      </c>
    </row>
    <row r="34" spans="1:25" x14ac:dyDescent="0.25">
      <c r="B34" s="72"/>
    </row>
  </sheetData>
  <sortState xmlns:xlrd2="http://schemas.microsoft.com/office/spreadsheetml/2017/richdata2" ref="A8:Y33">
    <sortCondition ref="A21:A33"/>
  </sortState>
  <conditionalFormatting sqref="N8:N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8:Q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7F4EC-FA88-422F-BEEE-CF467FC59C17}">
  <dimension ref="A6:S33"/>
  <sheetViews>
    <sheetView zoomScale="70" zoomScaleNormal="70" workbookViewId="0">
      <selection activeCell="H43" sqref="H43"/>
    </sheetView>
  </sheetViews>
  <sheetFormatPr defaultRowHeight="15" x14ac:dyDescent="0.25"/>
  <cols>
    <col min="2" max="2" width="30.28515625" customWidth="1"/>
    <col min="3" max="3" width="16.42578125" customWidth="1"/>
    <col min="4" max="4" width="17" customWidth="1"/>
    <col min="5" max="6" width="16.140625" customWidth="1"/>
    <col min="7" max="7" width="17.28515625" customWidth="1"/>
    <col min="8" max="8" width="17.140625" customWidth="1"/>
    <col min="9" max="9" width="15.28515625" customWidth="1"/>
    <col min="10" max="10" width="16.28515625" customWidth="1"/>
    <col min="11" max="11" width="15" customWidth="1"/>
    <col min="12" max="12" width="13.5703125" customWidth="1"/>
    <col min="13" max="13" width="20.85546875" customWidth="1"/>
    <col min="14" max="14" width="15" customWidth="1"/>
    <col min="15" max="15" width="15.5703125" customWidth="1"/>
    <col min="16" max="16" width="17.28515625" customWidth="1"/>
    <col min="17" max="17" width="19.140625" customWidth="1"/>
    <col min="18" max="19" width="18.5703125" customWidth="1"/>
  </cols>
  <sheetData>
    <row r="6" spans="1:19" ht="15.75" thickBot="1" x14ac:dyDescent="0.3"/>
    <row r="7" spans="1:19" ht="75" x14ac:dyDescent="0.25">
      <c r="A7" s="65" t="s">
        <v>0</v>
      </c>
      <c r="B7" s="66" t="s">
        <v>1</v>
      </c>
      <c r="C7" s="65" t="s">
        <v>50</v>
      </c>
      <c r="D7" s="66" t="s">
        <v>39</v>
      </c>
      <c r="E7" s="65" t="s">
        <v>51</v>
      </c>
      <c r="F7" s="80" t="s">
        <v>40</v>
      </c>
      <c r="G7" s="67" t="s">
        <v>2</v>
      </c>
      <c r="H7" s="68" t="s">
        <v>3</v>
      </c>
      <c r="I7" s="69" t="s">
        <v>4</v>
      </c>
      <c r="J7" s="70" t="s">
        <v>5</v>
      </c>
      <c r="K7" s="68" t="s">
        <v>6</v>
      </c>
      <c r="L7" s="67" t="s">
        <v>46</v>
      </c>
      <c r="M7" s="68" t="s">
        <v>7</v>
      </c>
      <c r="N7" s="67" t="s">
        <v>8</v>
      </c>
      <c r="O7" s="68" t="s">
        <v>9</v>
      </c>
      <c r="P7" s="45" t="s">
        <v>10</v>
      </c>
      <c r="Q7" s="45" t="s">
        <v>11</v>
      </c>
      <c r="R7" s="45" t="s">
        <v>12</v>
      </c>
      <c r="S7" s="45" t="s">
        <v>13</v>
      </c>
    </row>
    <row r="8" spans="1:19" x14ac:dyDescent="0.25">
      <c r="A8" s="8">
        <v>1</v>
      </c>
      <c r="B8" s="58" t="s">
        <v>14</v>
      </c>
      <c r="C8" s="16">
        <v>177.03</v>
      </c>
      <c r="D8" s="17">
        <f t="shared" ref="D8:D33" si="0">IF(C8&lt;44,1,IF(C8&lt;65,2,IF(C8&lt;178,3,4)))</f>
        <v>3</v>
      </c>
      <c r="E8" s="16">
        <v>834.29</v>
      </c>
      <c r="F8" s="79">
        <f t="shared" ref="F8:F33" si="1">IF(E8&lt;88,1,IF(E8&lt;231,2,IF(E8&lt;834,3,4)))</f>
        <v>4</v>
      </c>
      <c r="G8" s="21">
        <f t="shared" ref="G8:G33" si="2">AVERAGE(D8,F8)</f>
        <v>3.5</v>
      </c>
      <c r="H8" s="24">
        <f t="shared" ref="H8:H33" si="3">ROUND(G8,0)</f>
        <v>4</v>
      </c>
      <c r="I8" s="76">
        <v>2</v>
      </c>
      <c r="J8" s="47">
        <f t="shared" ref="J8:J33" si="4">H8*I8</f>
        <v>8</v>
      </c>
      <c r="K8" s="48">
        <f t="shared" ref="K8:K33" si="5">IF(J8&lt;3,1,IF(J8&lt;5,2,IF(J8&lt;12,3,4)))</f>
        <v>3</v>
      </c>
      <c r="L8" s="50">
        <v>1.8333333333333333</v>
      </c>
      <c r="M8" s="48">
        <f>ROUND(L8,0)</f>
        <v>2</v>
      </c>
      <c r="N8" s="50">
        <f>K8-M8</f>
        <v>1</v>
      </c>
      <c r="O8" s="55">
        <f>IF(N8&lt;-1,1,IF(N8&lt;1,2,IF(N8=1,3,4)))</f>
        <v>3</v>
      </c>
      <c r="P8" s="38">
        <v>2</v>
      </c>
      <c r="Q8" s="83">
        <v>4</v>
      </c>
      <c r="R8" s="38">
        <f t="shared" ref="R8:R33" si="6">P8*Q8</f>
        <v>8</v>
      </c>
      <c r="S8" s="87">
        <f t="shared" ref="S8:S33" si="7">IF(R8&lt;6,1,IF(R8&lt;12,2,IF(R8&lt;18,3,4)))</f>
        <v>2</v>
      </c>
    </row>
    <row r="9" spans="1:19" x14ac:dyDescent="0.25">
      <c r="A9" s="8">
        <v>2</v>
      </c>
      <c r="B9" s="58" t="s">
        <v>15</v>
      </c>
      <c r="C9" s="16">
        <v>25.56</v>
      </c>
      <c r="D9" s="17">
        <f t="shared" si="0"/>
        <v>1</v>
      </c>
      <c r="E9" s="16">
        <v>87.79</v>
      </c>
      <c r="F9" s="79">
        <f t="shared" si="1"/>
        <v>1</v>
      </c>
      <c r="G9" s="21">
        <f t="shared" si="2"/>
        <v>1</v>
      </c>
      <c r="H9" s="24">
        <f t="shared" si="3"/>
        <v>1</v>
      </c>
      <c r="I9" s="76">
        <v>1</v>
      </c>
      <c r="J9" s="47">
        <f t="shared" si="4"/>
        <v>1</v>
      </c>
      <c r="K9" s="48">
        <f t="shared" si="5"/>
        <v>1</v>
      </c>
      <c r="L9" s="50">
        <v>1.1666666666666667</v>
      </c>
      <c r="M9" s="48">
        <f>ROUND(L9,0)</f>
        <v>1</v>
      </c>
      <c r="N9" s="50">
        <f>K9-M9</f>
        <v>0</v>
      </c>
      <c r="O9" s="54">
        <f>IF(N9&lt;-1,1,IF(N9&lt;1,2,IF(N9=1,3,4)))</f>
        <v>2</v>
      </c>
      <c r="P9" s="38">
        <v>2</v>
      </c>
      <c r="Q9" s="83">
        <v>4</v>
      </c>
      <c r="R9" s="38">
        <f t="shared" si="6"/>
        <v>8</v>
      </c>
      <c r="S9" s="87">
        <f t="shared" si="7"/>
        <v>2</v>
      </c>
    </row>
    <row r="10" spans="1:19" x14ac:dyDescent="0.25">
      <c r="A10" s="8">
        <v>3</v>
      </c>
      <c r="B10" s="59" t="s">
        <v>48</v>
      </c>
      <c r="C10" s="16">
        <v>98.85</v>
      </c>
      <c r="D10" s="17">
        <f t="shared" si="0"/>
        <v>3</v>
      </c>
      <c r="E10" s="16">
        <v>252.98</v>
      </c>
      <c r="F10" s="79">
        <f t="shared" si="1"/>
        <v>3</v>
      </c>
      <c r="G10" s="21">
        <f t="shared" si="2"/>
        <v>3</v>
      </c>
      <c r="H10" s="24">
        <f t="shared" si="3"/>
        <v>3</v>
      </c>
      <c r="I10" s="76">
        <v>1</v>
      </c>
      <c r="J10" s="47">
        <f t="shared" si="4"/>
        <v>3</v>
      </c>
      <c r="K10" s="48">
        <f t="shared" si="5"/>
        <v>2</v>
      </c>
      <c r="L10" s="50">
        <v>2.6666666666666665</v>
      </c>
      <c r="M10" s="48">
        <f>ROUND(L10,0)</f>
        <v>3</v>
      </c>
      <c r="N10" s="50">
        <f>K10-M10</f>
        <v>-1</v>
      </c>
      <c r="O10" s="54">
        <f>IF(N10&lt;-1,1,IF(N10&lt;1,2,IF(N10=1,3,4)))</f>
        <v>2</v>
      </c>
      <c r="P10" s="38">
        <v>2</v>
      </c>
      <c r="Q10" s="83">
        <v>4</v>
      </c>
      <c r="R10" s="38">
        <f t="shared" si="6"/>
        <v>8</v>
      </c>
      <c r="S10" s="87">
        <f t="shared" si="7"/>
        <v>2</v>
      </c>
    </row>
    <row r="11" spans="1:19" x14ac:dyDescent="0.25">
      <c r="A11" s="8">
        <v>4</v>
      </c>
      <c r="B11" s="58" t="s">
        <v>16</v>
      </c>
      <c r="C11" s="16">
        <v>59.66</v>
      </c>
      <c r="D11" s="17">
        <f t="shared" si="0"/>
        <v>2</v>
      </c>
      <c r="E11" s="16">
        <v>161.09</v>
      </c>
      <c r="F11" s="79">
        <f t="shared" si="1"/>
        <v>2</v>
      </c>
      <c r="G11" s="21">
        <f t="shared" si="2"/>
        <v>2</v>
      </c>
      <c r="H11" s="24">
        <f t="shared" si="3"/>
        <v>2</v>
      </c>
      <c r="I11" s="76">
        <v>2</v>
      </c>
      <c r="J11" s="47">
        <f t="shared" si="4"/>
        <v>4</v>
      </c>
      <c r="K11" s="48">
        <f t="shared" si="5"/>
        <v>2</v>
      </c>
      <c r="L11" s="50">
        <v>3</v>
      </c>
      <c r="M11" s="48">
        <f>ROUND(L11,0)</f>
        <v>3</v>
      </c>
      <c r="N11" s="50">
        <f>K11-M11</f>
        <v>-1</v>
      </c>
      <c r="O11" s="54">
        <f>IF(N11&lt;-1,1,IF(N11&lt;1,2,IF(N11=1,3,4)))</f>
        <v>2</v>
      </c>
      <c r="P11" s="38">
        <v>2</v>
      </c>
      <c r="Q11" s="83">
        <v>5</v>
      </c>
      <c r="R11" s="38">
        <f t="shared" si="6"/>
        <v>10</v>
      </c>
      <c r="S11" s="87">
        <f t="shared" si="7"/>
        <v>2</v>
      </c>
    </row>
    <row r="12" spans="1:19" x14ac:dyDescent="0.25">
      <c r="A12" s="8">
        <v>5</v>
      </c>
      <c r="B12" s="58" t="s">
        <v>17</v>
      </c>
      <c r="C12" s="16">
        <v>93.11</v>
      </c>
      <c r="D12" s="17">
        <f t="shared" si="0"/>
        <v>3</v>
      </c>
      <c r="E12" s="16">
        <v>419.01</v>
      </c>
      <c r="F12" s="79">
        <f t="shared" si="1"/>
        <v>3</v>
      </c>
      <c r="G12" s="21">
        <f t="shared" si="2"/>
        <v>3</v>
      </c>
      <c r="H12" s="24">
        <f t="shared" si="3"/>
        <v>3</v>
      </c>
      <c r="I12" s="76">
        <v>1</v>
      </c>
      <c r="J12" s="47">
        <f t="shared" si="4"/>
        <v>3</v>
      </c>
      <c r="K12" s="48">
        <f t="shared" si="5"/>
        <v>2</v>
      </c>
      <c r="L12" s="51" t="s">
        <v>47</v>
      </c>
      <c r="M12" s="52" t="s">
        <v>47</v>
      </c>
      <c r="N12" s="50">
        <f>K12</f>
        <v>2</v>
      </c>
      <c r="O12" s="54">
        <f>K12</f>
        <v>2</v>
      </c>
      <c r="P12" s="38">
        <v>2</v>
      </c>
      <c r="Q12" s="83">
        <v>4</v>
      </c>
      <c r="R12" s="38">
        <f t="shared" si="6"/>
        <v>8</v>
      </c>
      <c r="S12" s="87">
        <f t="shared" si="7"/>
        <v>2</v>
      </c>
    </row>
    <row r="13" spans="1:19" x14ac:dyDescent="0.25">
      <c r="A13" s="8">
        <v>6</v>
      </c>
      <c r="B13" s="58" t="s">
        <v>18</v>
      </c>
      <c r="C13" s="16">
        <v>89.89</v>
      </c>
      <c r="D13" s="17">
        <f t="shared" si="0"/>
        <v>3</v>
      </c>
      <c r="E13" s="16">
        <v>400.27</v>
      </c>
      <c r="F13" s="79">
        <f t="shared" si="1"/>
        <v>3</v>
      </c>
      <c r="G13" s="21">
        <f t="shared" si="2"/>
        <v>3</v>
      </c>
      <c r="H13" s="24">
        <f t="shared" si="3"/>
        <v>3</v>
      </c>
      <c r="I13" s="76">
        <v>1</v>
      </c>
      <c r="J13" s="47">
        <f t="shared" si="4"/>
        <v>3</v>
      </c>
      <c r="K13" s="48">
        <f t="shared" si="5"/>
        <v>2</v>
      </c>
      <c r="L13" s="50">
        <v>3.3333333333333335</v>
      </c>
      <c r="M13" s="48">
        <f t="shared" ref="M13:M33" si="8">ROUND(L13,0)</f>
        <v>3</v>
      </c>
      <c r="N13" s="50">
        <f t="shared" ref="N13:N33" si="9">K13-M13</f>
        <v>-1</v>
      </c>
      <c r="O13" s="54">
        <f t="shared" ref="O13:O33" si="10">IF(N13&lt;-1,1,IF(N13&lt;1,2,IF(N13=1,3,4)))</f>
        <v>2</v>
      </c>
      <c r="P13" s="38">
        <v>2</v>
      </c>
      <c r="Q13" s="83">
        <v>4</v>
      </c>
      <c r="R13" s="38">
        <f t="shared" si="6"/>
        <v>8</v>
      </c>
      <c r="S13" s="87">
        <f t="shared" si="7"/>
        <v>2</v>
      </c>
    </row>
    <row r="14" spans="1:19" x14ac:dyDescent="0.25">
      <c r="A14" s="8">
        <v>7</v>
      </c>
      <c r="B14" s="58" t="s">
        <v>19</v>
      </c>
      <c r="C14" s="16">
        <v>98.79</v>
      </c>
      <c r="D14" s="17">
        <f t="shared" si="0"/>
        <v>3</v>
      </c>
      <c r="E14" s="16">
        <v>283.52999999999997</v>
      </c>
      <c r="F14" s="79">
        <f t="shared" si="1"/>
        <v>3</v>
      </c>
      <c r="G14" s="21">
        <f t="shared" si="2"/>
        <v>3</v>
      </c>
      <c r="H14" s="24">
        <f t="shared" si="3"/>
        <v>3</v>
      </c>
      <c r="I14" s="76">
        <v>2</v>
      </c>
      <c r="J14" s="47">
        <f t="shared" si="4"/>
        <v>6</v>
      </c>
      <c r="K14" s="48">
        <f t="shared" si="5"/>
        <v>3</v>
      </c>
      <c r="L14" s="50">
        <v>1.3333333333333333</v>
      </c>
      <c r="M14" s="48">
        <f t="shared" si="8"/>
        <v>1</v>
      </c>
      <c r="N14" s="50">
        <f t="shared" si="9"/>
        <v>2</v>
      </c>
      <c r="O14" s="71">
        <f t="shared" si="10"/>
        <v>4</v>
      </c>
      <c r="P14" s="38">
        <v>2</v>
      </c>
      <c r="Q14" s="83">
        <v>5</v>
      </c>
      <c r="R14" s="38">
        <f t="shared" si="6"/>
        <v>10</v>
      </c>
      <c r="S14" s="87">
        <f t="shared" si="7"/>
        <v>2</v>
      </c>
    </row>
    <row r="15" spans="1:19" x14ac:dyDescent="0.25">
      <c r="A15" s="8">
        <v>8</v>
      </c>
      <c r="B15" s="58" t="s">
        <v>20</v>
      </c>
      <c r="C15" s="16">
        <v>110.05</v>
      </c>
      <c r="D15" s="17">
        <f t="shared" si="0"/>
        <v>3</v>
      </c>
      <c r="E15" s="16">
        <v>226.9</v>
      </c>
      <c r="F15" s="79">
        <f t="shared" si="1"/>
        <v>2</v>
      </c>
      <c r="G15" s="21">
        <f t="shared" si="2"/>
        <v>2.5</v>
      </c>
      <c r="H15" s="24">
        <f t="shared" si="3"/>
        <v>3</v>
      </c>
      <c r="I15" s="76">
        <v>2</v>
      </c>
      <c r="J15" s="47">
        <f t="shared" si="4"/>
        <v>6</v>
      </c>
      <c r="K15" s="48">
        <f t="shared" si="5"/>
        <v>3</v>
      </c>
      <c r="L15" s="50">
        <v>2.3333333333333335</v>
      </c>
      <c r="M15" s="48">
        <f t="shared" si="8"/>
        <v>2</v>
      </c>
      <c r="N15" s="50">
        <f t="shared" si="9"/>
        <v>1</v>
      </c>
      <c r="O15" s="55">
        <f t="shared" si="10"/>
        <v>3</v>
      </c>
      <c r="P15" s="38">
        <v>2</v>
      </c>
      <c r="Q15" s="83">
        <v>5</v>
      </c>
      <c r="R15" s="38">
        <f t="shared" si="6"/>
        <v>10</v>
      </c>
      <c r="S15" s="87">
        <f t="shared" si="7"/>
        <v>2</v>
      </c>
    </row>
    <row r="16" spans="1:19" x14ac:dyDescent="0.25">
      <c r="A16" s="8">
        <v>9</v>
      </c>
      <c r="B16" s="58" t="s">
        <v>21</v>
      </c>
      <c r="C16" s="16">
        <v>77.06</v>
      </c>
      <c r="D16" s="17">
        <f t="shared" si="0"/>
        <v>3</v>
      </c>
      <c r="E16" s="16">
        <v>309.32</v>
      </c>
      <c r="F16" s="79">
        <f t="shared" si="1"/>
        <v>3</v>
      </c>
      <c r="G16" s="21">
        <f t="shared" si="2"/>
        <v>3</v>
      </c>
      <c r="H16" s="24">
        <f t="shared" si="3"/>
        <v>3</v>
      </c>
      <c r="I16" s="76">
        <v>1</v>
      </c>
      <c r="J16" s="47">
        <f t="shared" si="4"/>
        <v>3</v>
      </c>
      <c r="K16" s="48">
        <f t="shared" si="5"/>
        <v>2</v>
      </c>
      <c r="L16" s="50">
        <v>1.8333333333333333</v>
      </c>
      <c r="M16" s="48">
        <f t="shared" si="8"/>
        <v>2</v>
      </c>
      <c r="N16" s="50">
        <f t="shared" si="9"/>
        <v>0</v>
      </c>
      <c r="O16" s="54">
        <f t="shared" si="10"/>
        <v>2</v>
      </c>
      <c r="P16" s="38">
        <v>2</v>
      </c>
      <c r="Q16" s="83">
        <v>3</v>
      </c>
      <c r="R16" s="38">
        <f t="shared" si="6"/>
        <v>6</v>
      </c>
      <c r="S16" s="87">
        <f t="shared" si="7"/>
        <v>2</v>
      </c>
    </row>
    <row r="17" spans="1:19" x14ac:dyDescent="0.25">
      <c r="A17" s="8">
        <v>10</v>
      </c>
      <c r="B17" s="58" t="s">
        <v>22</v>
      </c>
      <c r="C17" s="16">
        <v>59.84</v>
      </c>
      <c r="D17" s="17">
        <f t="shared" si="0"/>
        <v>2</v>
      </c>
      <c r="E17" s="16">
        <v>208.37</v>
      </c>
      <c r="F17" s="79">
        <f t="shared" si="1"/>
        <v>2</v>
      </c>
      <c r="G17" s="21">
        <f t="shared" si="2"/>
        <v>2</v>
      </c>
      <c r="H17" s="24">
        <f t="shared" si="3"/>
        <v>2</v>
      </c>
      <c r="I17" s="76">
        <v>1</v>
      </c>
      <c r="J17" s="47">
        <f t="shared" si="4"/>
        <v>2</v>
      </c>
      <c r="K17" s="48">
        <f t="shared" si="5"/>
        <v>1</v>
      </c>
      <c r="L17" s="50">
        <v>2.5</v>
      </c>
      <c r="M17" s="48">
        <f t="shared" si="8"/>
        <v>3</v>
      </c>
      <c r="N17" s="50">
        <f t="shared" si="9"/>
        <v>-2</v>
      </c>
      <c r="O17" s="53">
        <f t="shared" si="10"/>
        <v>1</v>
      </c>
      <c r="P17" s="38">
        <v>2</v>
      </c>
      <c r="Q17" s="83">
        <v>3</v>
      </c>
      <c r="R17" s="38">
        <f t="shared" si="6"/>
        <v>6</v>
      </c>
      <c r="S17" s="87">
        <f t="shared" si="7"/>
        <v>2</v>
      </c>
    </row>
    <row r="18" spans="1:19" x14ac:dyDescent="0.25">
      <c r="A18" s="8">
        <v>11</v>
      </c>
      <c r="B18" s="58" t="s">
        <v>23</v>
      </c>
      <c r="C18" s="16">
        <v>81.45</v>
      </c>
      <c r="D18" s="17">
        <f t="shared" si="0"/>
        <v>3</v>
      </c>
      <c r="E18" s="16">
        <v>270.10000000000002</v>
      </c>
      <c r="F18" s="79">
        <f t="shared" si="1"/>
        <v>3</v>
      </c>
      <c r="G18" s="21">
        <f t="shared" si="2"/>
        <v>3</v>
      </c>
      <c r="H18" s="24">
        <f t="shared" si="3"/>
        <v>3</v>
      </c>
      <c r="I18" s="76">
        <v>1</v>
      </c>
      <c r="J18" s="47">
        <f t="shared" si="4"/>
        <v>3</v>
      </c>
      <c r="K18" s="48">
        <f t="shared" si="5"/>
        <v>2</v>
      </c>
      <c r="L18" s="50">
        <v>1.8333333333333333</v>
      </c>
      <c r="M18" s="48">
        <f t="shared" si="8"/>
        <v>2</v>
      </c>
      <c r="N18" s="50">
        <f t="shared" si="9"/>
        <v>0</v>
      </c>
      <c r="O18" s="54">
        <f t="shared" si="10"/>
        <v>2</v>
      </c>
      <c r="P18" s="38">
        <v>2</v>
      </c>
      <c r="Q18" s="83">
        <v>3</v>
      </c>
      <c r="R18" s="38">
        <f t="shared" si="6"/>
        <v>6</v>
      </c>
      <c r="S18" s="87">
        <f t="shared" si="7"/>
        <v>2</v>
      </c>
    </row>
    <row r="19" spans="1:19" x14ac:dyDescent="0.25">
      <c r="A19" s="8">
        <v>12</v>
      </c>
      <c r="B19" s="58" t="s">
        <v>49</v>
      </c>
      <c r="C19" s="16">
        <v>80.77</v>
      </c>
      <c r="D19" s="17">
        <f t="shared" si="0"/>
        <v>3</v>
      </c>
      <c r="E19" s="16">
        <v>369.58</v>
      </c>
      <c r="F19" s="79">
        <f t="shared" si="1"/>
        <v>3</v>
      </c>
      <c r="G19" s="21">
        <f t="shared" si="2"/>
        <v>3</v>
      </c>
      <c r="H19" s="24">
        <f t="shared" si="3"/>
        <v>3</v>
      </c>
      <c r="I19" s="76">
        <v>1</v>
      </c>
      <c r="J19" s="47">
        <f t="shared" si="4"/>
        <v>3</v>
      </c>
      <c r="K19" s="48">
        <f t="shared" si="5"/>
        <v>2</v>
      </c>
      <c r="L19" s="50">
        <v>1.6666666666666667</v>
      </c>
      <c r="M19" s="48">
        <f t="shared" si="8"/>
        <v>2</v>
      </c>
      <c r="N19" s="50">
        <f t="shared" si="9"/>
        <v>0</v>
      </c>
      <c r="O19" s="54">
        <f t="shared" si="10"/>
        <v>2</v>
      </c>
      <c r="P19" s="38">
        <v>2</v>
      </c>
      <c r="Q19" s="83">
        <v>4</v>
      </c>
      <c r="R19" s="38">
        <f t="shared" si="6"/>
        <v>8</v>
      </c>
      <c r="S19" s="87">
        <f t="shared" si="7"/>
        <v>2</v>
      </c>
    </row>
    <row r="20" spans="1:19" x14ac:dyDescent="0.25">
      <c r="A20" s="8">
        <v>13</v>
      </c>
      <c r="B20" s="58" t="s">
        <v>24</v>
      </c>
      <c r="C20" s="16">
        <v>60.48</v>
      </c>
      <c r="D20" s="17">
        <f t="shared" si="0"/>
        <v>2</v>
      </c>
      <c r="E20" s="16">
        <v>231.16</v>
      </c>
      <c r="F20" s="79">
        <f t="shared" si="1"/>
        <v>3</v>
      </c>
      <c r="G20" s="21">
        <f t="shared" si="2"/>
        <v>2.5</v>
      </c>
      <c r="H20" s="24">
        <f t="shared" si="3"/>
        <v>3</v>
      </c>
      <c r="I20" s="76">
        <v>1</v>
      </c>
      <c r="J20" s="47">
        <f t="shared" si="4"/>
        <v>3</v>
      </c>
      <c r="K20" s="48">
        <f t="shared" si="5"/>
        <v>2</v>
      </c>
      <c r="L20" s="50">
        <v>1.1666666666666667</v>
      </c>
      <c r="M20" s="48">
        <f t="shared" si="8"/>
        <v>1</v>
      </c>
      <c r="N20" s="50">
        <f t="shared" si="9"/>
        <v>1</v>
      </c>
      <c r="O20" s="55">
        <f t="shared" si="10"/>
        <v>3</v>
      </c>
      <c r="P20" s="38">
        <v>2</v>
      </c>
      <c r="Q20" s="83">
        <v>4</v>
      </c>
      <c r="R20" s="38">
        <f t="shared" si="6"/>
        <v>8</v>
      </c>
      <c r="S20" s="87">
        <f t="shared" si="7"/>
        <v>2</v>
      </c>
    </row>
    <row r="21" spans="1:19" x14ac:dyDescent="0.25">
      <c r="A21" s="8">
        <v>14</v>
      </c>
      <c r="B21" s="58" t="s">
        <v>25</v>
      </c>
      <c r="C21" s="16">
        <v>83.29</v>
      </c>
      <c r="D21" s="17">
        <f t="shared" si="0"/>
        <v>3</v>
      </c>
      <c r="E21" s="16">
        <v>425.74</v>
      </c>
      <c r="F21" s="79">
        <f t="shared" si="1"/>
        <v>3</v>
      </c>
      <c r="G21" s="21">
        <f t="shared" si="2"/>
        <v>3</v>
      </c>
      <c r="H21" s="24">
        <f t="shared" si="3"/>
        <v>3</v>
      </c>
      <c r="I21" s="76">
        <v>2</v>
      </c>
      <c r="J21" s="47">
        <f t="shared" si="4"/>
        <v>6</v>
      </c>
      <c r="K21" s="48">
        <f t="shared" si="5"/>
        <v>3</v>
      </c>
      <c r="L21" s="50">
        <v>2.3333333333333335</v>
      </c>
      <c r="M21" s="48">
        <f t="shared" si="8"/>
        <v>2</v>
      </c>
      <c r="N21" s="50">
        <f t="shared" si="9"/>
        <v>1</v>
      </c>
      <c r="O21" s="55">
        <f t="shared" si="10"/>
        <v>3</v>
      </c>
      <c r="P21" s="38">
        <v>2</v>
      </c>
      <c r="Q21" s="83">
        <v>5</v>
      </c>
      <c r="R21" s="38">
        <f t="shared" si="6"/>
        <v>10</v>
      </c>
      <c r="S21" s="87">
        <f t="shared" si="7"/>
        <v>2</v>
      </c>
    </row>
    <row r="22" spans="1:19" x14ac:dyDescent="0.25">
      <c r="A22" s="8">
        <v>15</v>
      </c>
      <c r="B22" s="58" t="s">
        <v>26</v>
      </c>
      <c r="C22" s="16">
        <v>63.7</v>
      </c>
      <c r="D22" s="17">
        <f t="shared" si="0"/>
        <v>2</v>
      </c>
      <c r="E22" s="16">
        <v>227.53</v>
      </c>
      <c r="F22" s="79">
        <f t="shared" si="1"/>
        <v>2</v>
      </c>
      <c r="G22" s="21">
        <f t="shared" si="2"/>
        <v>2</v>
      </c>
      <c r="H22" s="24">
        <f t="shared" si="3"/>
        <v>2</v>
      </c>
      <c r="I22" s="76">
        <v>1</v>
      </c>
      <c r="J22" s="47">
        <f t="shared" si="4"/>
        <v>2</v>
      </c>
      <c r="K22" s="48">
        <f t="shared" si="5"/>
        <v>1</v>
      </c>
      <c r="L22" s="50">
        <v>1.6666666666666667</v>
      </c>
      <c r="M22" s="48">
        <f t="shared" si="8"/>
        <v>2</v>
      </c>
      <c r="N22" s="50">
        <f t="shared" si="9"/>
        <v>-1</v>
      </c>
      <c r="O22" s="54">
        <f t="shared" si="10"/>
        <v>2</v>
      </c>
      <c r="P22" s="38">
        <v>2</v>
      </c>
      <c r="Q22" s="83">
        <v>3</v>
      </c>
      <c r="R22" s="38">
        <f t="shared" si="6"/>
        <v>6</v>
      </c>
      <c r="S22" s="87">
        <f t="shared" si="7"/>
        <v>2</v>
      </c>
    </row>
    <row r="23" spans="1:19" x14ac:dyDescent="0.25">
      <c r="A23" s="8">
        <v>16</v>
      </c>
      <c r="B23" s="58" t="s">
        <v>27</v>
      </c>
      <c r="C23" s="16">
        <v>93.51</v>
      </c>
      <c r="D23" s="17">
        <f t="shared" si="0"/>
        <v>3</v>
      </c>
      <c r="E23" s="16">
        <v>371.22</v>
      </c>
      <c r="F23" s="79">
        <f t="shared" si="1"/>
        <v>3</v>
      </c>
      <c r="G23" s="21">
        <f t="shared" si="2"/>
        <v>3</v>
      </c>
      <c r="H23" s="24">
        <f t="shared" si="3"/>
        <v>3</v>
      </c>
      <c r="I23" s="76">
        <v>1</v>
      </c>
      <c r="J23" s="47">
        <f t="shared" si="4"/>
        <v>3</v>
      </c>
      <c r="K23" s="48">
        <f t="shared" si="5"/>
        <v>2</v>
      </c>
      <c r="L23" s="50">
        <v>1.5</v>
      </c>
      <c r="M23" s="48">
        <f t="shared" si="8"/>
        <v>2</v>
      </c>
      <c r="N23" s="50">
        <f t="shared" si="9"/>
        <v>0</v>
      </c>
      <c r="O23" s="54">
        <f t="shared" si="10"/>
        <v>2</v>
      </c>
      <c r="P23" s="38">
        <v>2</v>
      </c>
      <c r="Q23" s="83">
        <v>3</v>
      </c>
      <c r="R23" s="38">
        <f t="shared" si="6"/>
        <v>6</v>
      </c>
      <c r="S23" s="87">
        <f t="shared" si="7"/>
        <v>2</v>
      </c>
    </row>
    <row r="24" spans="1:19" x14ac:dyDescent="0.25">
      <c r="A24" s="8">
        <v>17</v>
      </c>
      <c r="B24" s="58" t="s">
        <v>28</v>
      </c>
      <c r="C24" s="16">
        <v>96.79</v>
      </c>
      <c r="D24" s="17">
        <f t="shared" si="0"/>
        <v>3</v>
      </c>
      <c r="E24" s="16">
        <v>324.67</v>
      </c>
      <c r="F24" s="79">
        <f t="shared" si="1"/>
        <v>3</v>
      </c>
      <c r="G24" s="21">
        <f t="shared" si="2"/>
        <v>3</v>
      </c>
      <c r="H24" s="24">
        <f t="shared" si="3"/>
        <v>3</v>
      </c>
      <c r="I24" s="76">
        <v>1</v>
      </c>
      <c r="J24" s="47">
        <f t="shared" si="4"/>
        <v>3</v>
      </c>
      <c r="K24" s="48">
        <f t="shared" si="5"/>
        <v>2</v>
      </c>
      <c r="L24" s="50">
        <v>2.1666666666666665</v>
      </c>
      <c r="M24" s="48">
        <f t="shared" si="8"/>
        <v>2</v>
      </c>
      <c r="N24" s="50">
        <f t="shared" si="9"/>
        <v>0</v>
      </c>
      <c r="O24" s="54">
        <f t="shared" si="10"/>
        <v>2</v>
      </c>
      <c r="P24" s="38">
        <v>2</v>
      </c>
      <c r="Q24" s="83">
        <v>3</v>
      </c>
      <c r="R24" s="38">
        <f t="shared" si="6"/>
        <v>6</v>
      </c>
      <c r="S24" s="87">
        <f t="shared" si="7"/>
        <v>2</v>
      </c>
    </row>
    <row r="25" spans="1:19" x14ac:dyDescent="0.25">
      <c r="A25" s="8">
        <v>18</v>
      </c>
      <c r="B25" s="58" t="s">
        <v>29</v>
      </c>
      <c r="C25" s="16">
        <v>86.21</v>
      </c>
      <c r="D25" s="17">
        <f t="shared" si="0"/>
        <v>3</v>
      </c>
      <c r="E25" s="16">
        <v>316.5</v>
      </c>
      <c r="F25" s="79">
        <f t="shared" si="1"/>
        <v>3</v>
      </c>
      <c r="G25" s="21">
        <f t="shared" si="2"/>
        <v>3</v>
      </c>
      <c r="H25" s="24">
        <f t="shared" si="3"/>
        <v>3</v>
      </c>
      <c r="I25" s="76">
        <v>1</v>
      </c>
      <c r="J25" s="47">
        <f t="shared" si="4"/>
        <v>3</v>
      </c>
      <c r="K25" s="48">
        <f t="shared" si="5"/>
        <v>2</v>
      </c>
      <c r="L25" s="50">
        <v>1.5</v>
      </c>
      <c r="M25" s="48">
        <f t="shared" si="8"/>
        <v>2</v>
      </c>
      <c r="N25" s="50">
        <f t="shared" si="9"/>
        <v>0</v>
      </c>
      <c r="O25" s="54">
        <f t="shared" si="10"/>
        <v>2</v>
      </c>
      <c r="P25" s="38">
        <v>2</v>
      </c>
      <c r="Q25" s="83">
        <v>3</v>
      </c>
      <c r="R25" s="38">
        <f t="shared" si="6"/>
        <v>6</v>
      </c>
      <c r="S25" s="87">
        <f t="shared" si="7"/>
        <v>2</v>
      </c>
    </row>
    <row r="26" spans="1:19" x14ac:dyDescent="0.25">
      <c r="A26" s="8">
        <v>19</v>
      </c>
      <c r="B26" s="58" t="s">
        <v>30</v>
      </c>
      <c r="C26" s="16">
        <v>65.459999999999994</v>
      </c>
      <c r="D26" s="17">
        <f t="shared" si="0"/>
        <v>3</v>
      </c>
      <c r="E26" s="16">
        <v>296.73</v>
      </c>
      <c r="F26" s="79">
        <f t="shared" si="1"/>
        <v>3</v>
      </c>
      <c r="G26" s="21">
        <f t="shared" si="2"/>
        <v>3</v>
      </c>
      <c r="H26" s="24">
        <f t="shared" si="3"/>
        <v>3</v>
      </c>
      <c r="I26" s="76">
        <v>1</v>
      </c>
      <c r="J26" s="47">
        <f t="shared" si="4"/>
        <v>3</v>
      </c>
      <c r="K26" s="48">
        <f t="shared" si="5"/>
        <v>2</v>
      </c>
      <c r="L26" s="50">
        <v>1.5</v>
      </c>
      <c r="M26" s="48">
        <f t="shared" si="8"/>
        <v>2</v>
      </c>
      <c r="N26" s="50">
        <f t="shared" si="9"/>
        <v>0</v>
      </c>
      <c r="O26" s="54">
        <f t="shared" si="10"/>
        <v>2</v>
      </c>
      <c r="P26" s="38">
        <v>2</v>
      </c>
      <c r="Q26" s="83">
        <v>3</v>
      </c>
      <c r="R26" s="38">
        <f t="shared" si="6"/>
        <v>6</v>
      </c>
      <c r="S26" s="87">
        <f t="shared" si="7"/>
        <v>2</v>
      </c>
    </row>
    <row r="27" spans="1:19" x14ac:dyDescent="0.25">
      <c r="A27" s="8">
        <v>20</v>
      </c>
      <c r="B27" s="58" t="s">
        <v>31</v>
      </c>
      <c r="C27" s="16">
        <v>40.69</v>
      </c>
      <c r="D27" s="17">
        <f t="shared" si="0"/>
        <v>1</v>
      </c>
      <c r="E27" s="16">
        <v>196.16</v>
      </c>
      <c r="F27" s="79">
        <f t="shared" si="1"/>
        <v>2</v>
      </c>
      <c r="G27" s="21">
        <f t="shared" si="2"/>
        <v>1.5</v>
      </c>
      <c r="H27" s="24">
        <f t="shared" si="3"/>
        <v>2</v>
      </c>
      <c r="I27" s="76">
        <v>2</v>
      </c>
      <c r="J27" s="47">
        <f t="shared" si="4"/>
        <v>4</v>
      </c>
      <c r="K27" s="48">
        <f t="shared" si="5"/>
        <v>2</v>
      </c>
      <c r="L27" s="50">
        <v>1.3333333333333333</v>
      </c>
      <c r="M27" s="48">
        <f t="shared" si="8"/>
        <v>1</v>
      </c>
      <c r="N27" s="50">
        <f t="shared" si="9"/>
        <v>1</v>
      </c>
      <c r="O27" s="55">
        <f t="shared" si="10"/>
        <v>3</v>
      </c>
      <c r="P27" s="38">
        <v>2</v>
      </c>
      <c r="Q27" s="83">
        <v>5</v>
      </c>
      <c r="R27" s="38">
        <f t="shared" si="6"/>
        <v>10</v>
      </c>
      <c r="S27" s="87">
        <f t="shared" si="7"/>
        <v>2</v>
      </c>
    </row>
    <row r="28" spans="1:19" x14ac:dyDescent="0.25">
      <c r="A28" s="8">
        <v>21</v>
      </c>
      <c r="B28" s="58" t="s">
        <v>32</v>
      </c>
      <c r="C28" s="16">
        <v>63.55</v>
      </c>
      <c r="D28" s="17">
        <f t="shared" si="0"/>
        <v>2</v>
      </c>
      <c r="E28" s="16">
        <v>291.43</v>
      </c>
      <c r="F28" s="79">
        <f t="shared" si="1"/>
        <v>3</v>
      </c>
      <c r="G28" s="21">
        <f t="shared" si="2"/>
        <v>2.5</v>
      </c>
      <c r="H28" s="24">
        <f t="shared" si="3"/>
        <v>3</v>
      </c>
      <c r="I28" s="76">
        <v>1</v>
      </c>
      <c r="J28" s="47">
        <f t="shared" si="4"/>
        <v>3</v>
      </c>
      <c r="K28" s="48">
        <f t="shared" si="5"/>
        <v>2</v>
      </c>
      <c r="L28" s="50">
        <v>1.8333333333333333</v>
      </c>
      <c r="M28" s="48">
        <f t="shared" si="8"/>
        <v>2</v>
      </c>
      <c r="N28" s="50">
        <f t="shared" si="9"/>
        <v>0</v>
      </c>
      <c r="O28" s="54">
        <f t="shared" si="10"/>
        <v>2</v>
      </c>
      <c r="P28" s="38">
        <v>2</v>
      </c>
      <c r="Q28" s="83">
        <v>4</v>
      </c>
      <c r="R28" s="38">
        <f t="shared" si="6"/>
        <v>8</v>
      </c>
      <c r="S28" s="87">
        <f t="shared" si="7"/>
        <v>2</v>
      </c>
    </row>
    <row r="29" spans="1:19" x14ac:dyDescent="0.25">
      <c r="A29" s="8">
        <v>22</v>
      </c>
      <c r="B29" s="58" t="s">
        <v>33</v>
      </c>
      <c r="C29" s="16">
        <v>574.30999999999995</v>
      </c>
      <c r="D29" s="17">
        <f t="shared" si="0"/>
        <v>4</v>
      </c>
      <c r="E29" s="16">
        <v>1401.56</v>
      </c>
      <c r="F29" s="79">
        <f t="shared" si="1"/>
        <v>4</v>
      </c>
      <c r="G29" s="21">
        <f t="shared" si="2"/>
        <v>4</v>
      </c>
      <c r="H29" s="24">
        <f t="shared" si="3"/>
        <v>4</v>
      </c>
      <c r="I29" s="76">
        <v>1</v>
      </c>
      <c r="J29" s="47">
        <f t="shared" si="4"/>
        <v>4</v>
      </c>
      <c r="K29" s="48">
        <f t="shared" si="5"/>
        <v>2</v>
      </c>
      <c r="L29" s="50">
        <v>2.1666666666666665</v>
      </c>
      <c r="M29" s="48">
        <f t="shared" si="8"/>
        <v>2</v>
      </c>
      <c r="N29" s="50">
        <f t="shared" si="9"/>
        <v>0</v>
      </c>
      <c r="O29" s="54">
        <f t="shared" si="10"/>
        <v>2</v>
      </c>
      <c r="P29" s="38">
        <v>2</v>
      </c>
      <c r="Q29" s="83">
        <v>4</v>
      </c>
      <c r="R29" s="38">
        <f t="shared" si="6"/>
        <v>8</v>
      </c>
      <c r="S29" s="87">
        <f t="shared" si="7"/>
        <v>2</v>
      </c>
    </row>
    <row r="30" spans="1:19" x14ac:dyDescent="0.25">
      <c r="A30" s="8">
        <v>23</v>
      </c>
      <c r="B30" s="58" t="s">
        <v>34</v>
      </c>
      <c r="C30" s="16">
        <v>97.08</v>
      </c>
      <c r="D30" s="17">
        <f t="shared" si="0"/>
        <v>3</v>
      </c>
      <c r="E30" s="16">
        <v>466.03</v>
      </c>
      <c r="F30" s="79">
        <f t="shared" si="1"/>
        <v>3</v>
      </c>
      <c r="G30" s="21">
        <f t="shared" si="2"/>
        <v>3</v>
      </c>
      <c r="H30" s="24">
        <f t="shared" si="3"/>
        <v>3</v>
      </c>
      <c r="I30" s="76">
        <v>1</v>
      </c>
      <c r="J30" s="47">
        <f t="shared" si="4"/>
        <v>3</v>
      </c>
      <c r="K30" s="48">
        <f t="shared" si="5"/>
        <v>2</v>
      </c>
      <c r="L30" s="50">
        <v>1.8333333333333333</v>
      </c>
      <c r="M30" s="48">
        <f t="shared" si="8"/>
        <v>2</v>
      </c>
      <c r="N30" s="50">
        <f t="shared" si="9"/>
        <v>0</v>
      </c>
      <c r="O30" s="54">
        <f t="shared" si="10"/>
        <v>2</v>
      </c>
      <c r="P30" s="38">
        <v>2</v>
      </c>
      <c r="Q30" s="83">
        <v>3</v>
      </c>
      <c r="R30" s="38">
        <f t="shared" si="6"/>
        <v>6</v>
      </c>
      <c r="S30" s="87">
        <f t="shared" si="7"/>
        <v>2</v>
      </c>
    </row>
    <row r="31" spans="1:19" x14ac:dyDescent="0.25">
      <c r="A31" s="8">
        <v>24</v>
      </c>
      <c r="B31" s="58" t="s">
        <v>35</v>
      </c>
      <c r="C31" s="16">
        <v>50.01</v>
      </c>
      <c r="D31" s="17">
        <f t="shared" si="0"/>
        <v>2</v>
      </c>
      <c r="E31" s="16">
        <v>181.56</v>
      </c>
      <c r="F31" s="79">
        <f t="shared" si="1"/>
        <v>2</v>
      </c>
      <c r="G31" s="21">
        <f t="shared" si="2"/>
        <v>2</v>
      </c>
      <c r="H31" s="24">
        <f t="shared" si="3"/>
        <v>2</v>
      </c>
      <c r="I31" s="76">
        <v>2</v>
      </c>
      <c r="J31" s="47">
        <f t="shared" si="4"/>
        <v>4</v>
      </c>
      <c r="K31" s="48">
        <f t="shared" si="5"/>
        <v>2</v>
      </c>
      <c r="L31" s="50">
        <v>2</v>
      </c>
      <c r="M31" s="48">
        <f t="shared" si="8"/>
        <v>2</v>
      </c>
      <c r="N31" s="50">
        <f t="shared" si="9"/>
        <v>0</v>
      </c>
      <c r="O31" s="54">
        <f t="shared" si="10"/>
        <v>2</v>
      </c>
      <c r="P31" s="38">
        <v>2</v>
      </c>
      <c r="Q31" s="83">
        <v>5</v>
      </c>
      <c r="R31" s="38">
        <f t="shared" si="6"/>
        <v>10</v>
      </c>
      <c r="S31" s="87">
        <f t="shared" si="7"/>
        <v>2</v>
      </c>
    </row>
    <row r="32" spans="1:19" x14ac:dyDescent="0.25">
      <c r="A32" s="8">
        <v>25</v>
      </c>
      <c r="B32" s="58" t="s">
        <v>36</v>
      </c>
      <c r="C32" s="16">
        <v>78.790000000000006</v>
      </c>
      <c r="D32" s="17">
        <f t="shared" si="0"/>
        <v>3</v>
      </c>
      <c r="E32" s="16">
        <v>228.33</v>
      </c>
      <c r="F32" s="79">
        <f t="shared" si="1"/>
        <v>2</v>
      </c>
      <c r="G32" s="21">
        <f t="shared" si="2"/>
        <v>2.5</v>
      </c>
      <c r="H32" s="24">
        <f t="shared" si="3"/>
        <v>3</v>
      </c>
      <c r="I32" s="76">
        <v>1</v>
      </c>
      <c r="J32" s="47">
        <f t="shared" si="4"/>
        <v>3</v>
      </c>
      <c r="K32" s="48">
        <f t="shared" si="5"/>
        <v>2</v>
      </c>
      <c r="L32" s="50">
        <v>2</v>
      </c>
      <c r="M32" s="48">
        <f t="shared" si="8"/>
        <v>2</v>
      </c>
      <c r="N32" s="50">
        <f t="shared" si="9"/>
        <v>0</v>
      </c>
      <c r="O32" s="54">
        <f t="shared" si="10"/>
        <v>2</v>
      </c>
      <c r="P32" s="38">
        <v>2</v>
      </c>
      <c r="Q32" s="83">
        <v>4</v>
      </c>
      <c r="R32" s="38">
        <f t="shared" si="6"/>
        <v>8</v>
      </c>
      <c r="S32" s="87">
        <f t="shared" si="7"/>
        <v>2</v>
      </c>
    </row>
    <row r="33" spans="1:19" ht="15.75" thickBot="1" x14ac:dyDescent="0.3">
      <c r="A33" s="11">
        <v>26</v>
      </c>
      <c r="B33" s="60" t="s">
        <v>37</v>
      </c>
      <c r="C33" s="18">
        <v>43.71</v>
      </c>
      <c r="D33" s="19">
        <f t="shared" si="0"/>
        <v>1</v>
      </c>
      <c r="E33" s="18">
        <v>218.49</v>
      </c>
      <c r="F33" s="78">
        <f t="shared" si="1"/>
        <v>2</v>
      </c>
      <c r="G33" s="21">
        <f t="shared" si="2"/>
        <v>1.5</v>
      </c>
      <c r="H33" s="25">
        <f t="shared" si="3"/>
        <v>2</v>
      </c>
      <c r="I33" s="76">
        <v>2</v>
      </c>
      <c r="J33" s="47">
        <f t="shared" si="4"/>
        <v>4</v>
      </c>
      <c r="K33" s="49">
        <f t="shared" si="5"/>
        <v>2</v>
      </c>
      <c r="L33" s="50">
        <v>1.5</v>
      </c>
      <c r="M33" s="49">
        <f t="shared" si="8"/>
        <v>2</v>
      </c>
      <c r="N33" s="50">
        <f t="shared" si="9"/>
        <v>0</v>
      </c>
      <c r="O33" s="57">
        <f t="shared" si="10"/>
        <v>2</v>
      </c>
      <c r="P33" s="38">
        <v>2</v>
      </c>
      <c r="Q33" s="83">
        <v>5</v>
      </c>
      <c r="R33" s="38">
        <f t="shared" si="6"/>
        <v>10</v>
      </c>
      <c r="S33" s="87">
        <f t="shared" si="7"/>
        <v>2</v>
      </c>
    </row>
  </sheetData>
  <sortState xmlns:xlrd2="http://schemas.microsoft.com/office/spreadsheetml/2017/richdata2" ref="A8:S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2D84F6-0DB8-4CE3-8F33-4DF0A6B47130}">
  <ds:schemaRefs>
    <ds:schemaRef ds:uri="http://purl.org/dc/elements/1.1/"/>
    <ds:schemaRef ds:uri="http://www.w3.org/XML/1998/namespace"/>
    <ds:schemaRef ds:uri="http://purl.org/dc/terms/"/>
    <ds:schemaRef ds:uri="http://purl.org/dc/dcmitype/"/>
    <ds:schemaRef ds:uri="221a2c11-8ef1-4d41-a3ac-fc306372ca64"/>
    <ds:schemaRef ds:uri="http://schemas.microsoft.com/office/2006/metadata/properties"/>
    <ds:schemaRef ds:uri="5cecbd3a-56ed-480e-b254-4fe3d8d2e0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480F1BC-0298-4B35-A652-3F5113910285}"/>
</file>

<file path=customXml/itemProps3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BURZE I SILNE WIATRY</vt:lpstr>
      <vt:lpstr>FALE UPAŁÓW</vt:lpstr>
      <vt:lpstr>DESZCZE NAWALNE</vt:lpstr>
      <vt:lpstr>PODTOPIENIA</vt:lpstr>
      <vt:lpstr>POWODZIE</vt:lpstr>
      <vt:lpstr>OSUWISKA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2023-05-19T10:50:12Z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