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63" documentId="11_DF8F932D61B92E553227DE1E292629CCC5AE75C0" xr6:coauthVersionLast="47" xr6:coauthVersionMax="47" xr10:uidLastSave="{BF775528-8B72-49C7-A500-D83F1189F954}"/>
  <bookViews>
    <workbookView xWindow="23880" yWindow="-120" windowWidth="29040" windowHeight="15840" tabRatio="695" xr2:uid="{00000000-000D-0000-FFFF-FFFF00000000}"/>
  </bookViews>
  <sheets>
    <sheet name="DNI GORĄCE" sheetId="1" r:id="rId1"/>
    <sheet name="POWODZIE" sheetId="2" r:id="rId2"/>
    <sheet name="PODTOPIENIA" sheetId="3" r:id="rId3"/>
    <sheet name="SUSZE" sheetId="4" r:id="rId4"/>
    <sheet name="KONCENTR_ZANIECZ_POW" sheetId="5" r:id="rId5"/>
    <sheet name="DEGRADACJA GLEBY" sheetId="6" r:id="rId6"/>
    <sheet name="OSUWISKA" sheetId="7" r:id="rId7"/>
    <sheet name="BURZE I SILNE WIATRY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2" i="1" l="1"/>
  <c r="AY20" i="1"/>
  <c r="AY24" i="1"/>
  <c r="AY28" i="1"/>
  <c r="AX9" i="1"/>
  <c r="AY9" i="1" s="1"/>
  <c r="AX10" i="1"/>
  <c r="AY10" i="1" s="1"/>
  <c r="AX11" i="1"/>
  <c r="AY11" i="1" s="1"/>
  <c r="AX12" i="1"/>
  <c r="AX13" i="1"/>
  <c r="AY13" i="1" s="1"/>
  <c r="AX14" i="1"/>
  <c r="AY14" i="1" s="1"/>
  <c r="AX15" i="1"/>
  <c r="AY15" i="1" s="1"/>
  <c r="AX16" i="1"/>
  <c r="AY16" i="1" s="1"/>
  <c r="AX17" i="1"/>
  <c r="AY17" i="1" s="1"/>
  <c r="AX18" i="1"/>
  <c r="AY18" i="1" s="1"/>
  <c r="AX19" i="1"/>
  <c r="AY19" i="1" s="1"/>
  <c r="AX20" i="1"/>
  <c r="AX21" i="1"/>
  <c r="AY21" i="1" s="1"/>
  <c r="AX22" i="1"/>
  <c r="AY22" i="1" s="1"/>
  <c r="AX23" i="1"/>
  <c r="AY23" i="1" s="1"/>
  <c r="AX24" i="1"/>
  <c r="AX25" i="1"/>
  <c r="AY25" i="1" s="1"/>
  <c r="AX26" i="1"/>
  <c r="AY26" i="1" s="1"/>
  <c r="AX27" i="1"/>
  <c r="AY27" i="1" s="1"/>
  <c r="AX28" i="1"/>
  <c r="AX29" i="1"/>
  <c r="AY29" i="1" s="1"/>
  <c r="AX30" i="1"/>
  <c r="AY30" i="1" s="1"/>
  <c r="AX31" i="1"/>
  <c r="AY31" i="1" s="1"/>
  <c r="AX32" i="1"/>
  <c r="AY32" i="1" s="1"/>
  <c r="AX33" i="1"/>
  <c r="AY33" i="1" s="1"/>
  <c r="AT14" i="2"/>
  <c r="AT18" i="2"/>
  <c r="AT29" i="2"/>
  <c r="AT30" i="2"/>
  <c r="AS9" i="2"/>
  <c r="AT9" i="2" s="1"/>
  <c r="AS10" i="2"/>
  <c r="AT10" i="2" s="1"/>
  <c r="AS11" i="2"/>
  <c r="AT11" i="2" s="1"/>
  <c r="AS12" i="2"/>
  <c r="AT12" i="2" s="1"/>
  <c r="AS13" i="2"/>
  <c r="AT13" i="2" s="1"/>
  <c r="AS14" i="2"/>
  <c r="AS15" i="2"/>
  <c r="AT15" i="2" s="1"/>
  <c r="AS16" i="2"/>
  <c r="AT16" i="2" s="1"/>
  <c r="AS17" i="2"/>
  <c r="AT17" i="2" s="1"/>
  <c r="AS18" i="2"/>
  <c r="AS19" i="2"/>
  <c r="AT19" i="2" s="1"/>
  <c r="AS20" i="2"/>
  <c r="AT20" i="2" s="1"/>
  <c r="AS21" i="2"/>
  <c r="AT21" i="2" s="1"/>
  <c r="AS22" i="2"/>
  <c r="AT22" i="2" s="1"/>
  <c r="AS23" i="2"/>
  <c r="AT23" i="2" s="1"/>
  <c r="AS24" i="2"/>
  <c r="AT24" i="2" s="1"/>
  <c r="AS25" i="2"/>
  <c r="AT25" i="2" s="1"/>
  <c r="AS26" i="2"/>
  <c r="AT26" i="2" s="1"/>
  <c r="AS27" i="2"/>
  <c r="AT27" i="2" s="1"/>
  <c r="AS28" i="2"/>
  <c r="AT28" i="2" s="1"/>
  <c r="AS29" i="2"/>
  <c r="AS30" i="2"/>
  <c r="AS31" i="2"/>
  <c r="AT31" i="2" s="1"/>
  <c r="AS32" i="2"/>
  <c r="AT32" i="2" s="1"/>
  <c r="AS33" i="2"/>
  <c r="AT33" i="2" s="1"/>
  <c r="AU23" i="3"/>
  <c r="AT9" i="3"/>
  <c r="AU9" i="3" s="1"/>
  <c r="AT10" i="3"/>
  <c r="AU10" i="3" s="1"/>
  <c r="AT11" i="3"/>
  <c r="AU11" i="3" s="1"/>
  <c r="AT12" i="3"/>
  <c r="AU12" i="3" s="1"/>
  <c r="AT13" i="3"/>
  <c r="AU13" i="3" s="1"/>
  <c r="AT14" i="3"/>
  <c r="AU14" i="3" s="1"/>
  <c r="AT15" i="3"/>
  <c r="AU15" i="3" s="1"/>
  <c r="AT16" i="3"/>
  <c r="AU16" i="3" s="1"/>
  <c r="AT17" i="3"/>
  <c r="AU17" i="3" s="1"/>
  <c r="AT18" i="3"/>
  <c r="AU18" i="3" s="1"/>
  <c r="AT19" i="3"/>
  <c r="AU19" i="3" s="1"/>
  <c r="AT20" i="3"/>
  <c r="AU20" i="3" s="1"/>
  <c r="AT21" i="3"/>
  <c r="AU21" i="3" s="1"/>
  <c r="AT22" i="3"/>
  <c r="AU22" i="3" s="1"/>
  <c r="AT23" i="3"/>
  <c r="AT24" i="3"/>
  <c r="AU24" i="3" s="1"/>
  <c r="AT25" i="3"/>
  <c r="AU25" i="3" s="1"/>
  <c r="AT26" i="3"/>
  <c r="AU26" i="3" s="1"/>
  <c r="AT27" i="3"/>
  <c r="AU27" i="3" s="1"/>
  <c r="AT28" i="3"/>
  <c r="AU28" i="3" s="1"/>
  <c r="AT29" i="3"/>
  <c r="AU29" i="3" s="1"/>
  <c r="AT30" i="3"/>
  <c r="AU30" i="3" s="1"/>
  <c r="AT31" i="3"/>
  <c r="AU31" i="3" s="1"/>
  <c r="AT32" i="3"/>
  <c r="AU32" i="3" s="1"/>
  <c r="AT33" i="3"/>
  <c r="AU33" i="3" s="1"/>
  <c r="BA17" i="4"/>
  <c r="BA18" i="4"/>
  <c r="BA30" i="4"/>
  <c r="AZ9" i="4"/>
  <c r="BA9" i="4" s="1"/>
  <c r="AZ10" i="4"/>
  <c r="BA10" i="4" s="1"/>
  <c r="AZ11" i="4"/>
  <c r="BA11" i="4" s="1"/>
  <c r="AZ12" i="4"/>
  <c r="BA12" i="4" s="1"/>
  <c r="AZ13" i="4"/>
  <c r="BA13" i="4" s="1"/>
  <c r="AZ14" i="4"/>
  <c r="BA14" i="4" s="1"/>
  <c r="AZ15" i="4"/>
  <c r="BA15" i="4" s="1"/>
  <c r="AZ16" i="4"/>
  <c r="BA16" i="4" s="1"/>
  <c r="AZ17" i="4"/>
  <c r="AZ18" i="4"/>
  <c r="AZ19" i="4"/>
  <c r="BA19" i="4" s="1"/>
  <c r="AZ20" i="4"/>
  <c r="BA20" i="4" s="1"/>
  <c r="AZ21" i="4"/>
  <c r="BA21" i="4" s="1"/>
  <c r="AZ22" i="4"/>
  <c r="BA22" i="4" s="1"/>
  <c r="AZ23" i="4"/>
  <c r="BA23" i="4" s="1"/>
  <c r="AZ24" i="4"/>
  <c r="BA24" i="4" s="1"/>
  <c r="AZ25" i="4"/>
  <c r="BA25" i="4" s="1"/>
  <c r="AZ26" i="4"/>
  <c r="BA26" i="4" s="1"/>
  <c r="AZ27" i="4"/>
  <c r="BA27" i="4" s="1"/>
  <c r="AZ28" i="4"/>
  <c r="BA28" i="4" s="1"/>
  <c r="AZ29" i="4"/>
  <c r="BA29" i="4" s="1"/>
  <c r="AZ30" i="4"/>
  <c r="AZ31" i="4"/>
  <c r="BA31" i="4" s="1"/>
  <c r="AZ32" i="4"/>
  <c r="BA32" i="4" s="1"/>
  <c r="AZ33" i="4"/>
  <c r="BA33" i="4" s="1"/>
  <c r="AT12" i="5"/>
  <c r="AT16" i="5"/>
  <c r="AT24" i="5"/>
  <c r="AT28" i="5"/>
  <c r="AS9" i="5"/>
  <c r="AT9" i="5" s="1"/>
  <c r="AS10" i="5"/>
  <c r="AT10" i="5" s="1"/>
  <c r="AS11" i="5"/>
  <c r="AT11" i="5" s="1"/>
  <c r="AS12" i="5"/>
  <c r="AS13" i="5"/>
  <c r="AT13" i="5" s="1"/>
  <c r="AS14" i="5"/>
  <c r="AT14" i="5" s="1"/>
  <c r="AS15" i="5"/>
  <c r="AT15" i="5" s="1"/>
  <c r="AS16" i="5"/>
  <c r="AS17" i="5"/>
  <c r="AT17" i="5" s="1"/>
  <c r="AS18" i="5"/>
  <c r="AT18" i="5" s="1"/>
  <c r="AS19" i="5"/>
  <c r="AT19" i="5" s="1"/>
  <c r="AS20" i="5"/>
  <c r="AT20" i="5" s="1"/>
  <c r="AS21" i="5"/>
  <c r="AT21" i="5" s="1"/>
  <c r="AS22" i="5"/>
  <c r="AT22" i="5" s="1"/>
  <c r="AS23" i="5"/>
  <c r="AT23" i="5" s="1"/>
  <c r="AS24" i="5"/>
  <c r="AS25" i="5"/>
  <c r="AT25" i="5" s="1"/>
  <c r="AS26" i="5"/>
  <c r="AT26" i="5" s="1"/>
  <c r="AS27" i="5"/>
  <c r="AT27" i="5" s="1"/>
  <c r="AS28" i="5"/>
  <c r="AS29" i="5"/>
  <c r="AT29" i="5" s="1"/>
  <c r="AS30" i="5"/>
  <c r="AT30" i="5" s="1"/>
  <c r="AS31" i="5"/>
  <c r="AT31" i="5" s="1"/>
  <c r="AS32" i="5"/>
  <c r="AT32" i="5" s="1"/>
  <c r="AS33" i="5"/>
  <c r="AT33" i="5" s="1"/>
  <c r="AV14" i="6"/>
  <c r="AV18" i="6"/>
  <c r="AV26" i="6"/>
  <c r="AV30" i="6"/>
  <c r="AU9" i="6"/>
  <c r="AV9" i="6" s="1"/>
  <c r="AU10" i="6"/>
  <c r="AV10" i="6" s="1"/>
  <c r="AU11" i="6"/>
  <c r="AV11" i="6" s="1"/>
  <c r="AU12" i="6"/>
  <c r="AV12" i="6" s="1"/>
  <c r="AU13" i="6"/>
  <c r="AV13" i="6" s="1"/>
  <c r="AU14" i="6"/>
  <c r="AU15" i="6"/>
  <c r="AV15" i="6" s="1"/>
  <c r="AU16" i="6"/>
  <c r="AV16" i="6" s="1"/>
  <c r="AU17" i="6"/>
  <c r="AV17" i="6" s="1"/>
  <c r="AU18" i="6"/>
  <c r="AU19" i="6"/>
  <c r="AV19" i="6" s="1"/>
  <c r="AU20" i="6"/>
  <c r="AV20" i="6" s="1"/>
  <c r="AU21" i="6"/>
  <c r="AV21" i="6" s="1"/>
  <c r="AU22" i="6"/>
  <c r="AV22" i="6" s="1"/>
  <c r="AU23" i="6"/>
  <c r="AV23" i="6" s="1"/>
  <c r="AU24" i="6"/>
  <c r="AV24" i="6" s="1"/>
  <c r="AU25" i="6"/>
  <c r="AV25" i="6" s="1"/>
  <c r="AU26" i="6"/>
  <c r="AU27" i="6"/>
  <c r="AV27" i="6" s="1"/>
  <c r="AU28" i="6"/>
  <c r="AV28" i="6" s="1"/>
  <c r="AU29" i="6"/>
  <c r="AV29" i="6" s="1"/>
  <c r="AU30" i="6"/>
  <c r="AU31" i="6"/>
  <c r="AV31" i="6" s="1"/>
  <c r="AU32" i="6"/>
  <c r="AV32" i="6" s="1"/>
  <c r="AU33" i="6"/>
  <c r="AV33" i="6" s="1"/>
  <c r="AS12" i="7"/>
  <c r="AS16" i="7"/>
  <c r="AS23" i="7"/>
  <c r="AS24" i="7"/>
  <c r="AR9" i="7"/>
  <c r="AS9" i="7" s="1"/>
  <c r="AR10" i="7"/>
  <c r="AS10" i="7" s="1"/>
  <c r="AR11" i="7"/>
  <c r="AS11" i="7" s="1"/>
  <c r="AR12" i="7"/>
  <c r="AR13" i="7"/>
  <c r="AS13" i="7" s="1"/>
  <c r="AR14" i="7"/>
  <c r="AS14" i="7" s="1"/>
  <c r="AR15" i="7"/>
  <c r="AS15" i="7" s="1"/>
  <c r="AR16" i="7"/>
  <c r="AR17" i="7"/>
  <c r="AS17" i="7" s="1"/>
  <c r="AR18" i="7"/>
  <c r="AS18" i="7" s="1"/>
  <c r="AR19" i="7"/>
  <c r="AS19" i="7" s="1"/>
  <c r="AR20" i="7"/>
  <c r="AS20" i="7" s="1"/>
  <c r="AR21" i="7"/>
  <c r="AS21" i="7" s="1"/>
  <c r="AR22" i="7"/>
  <c r="AS22" i="7" s="1"/>
  <c r="AR23" i="7"/>
  <c r="AR24" i="7"/>
  <c r="AR25" i="7"/>
  <c r="AS25" i="7" s="1"/>
  <c r="AR26" i="7"/>
  <c r="AS26" i="7" s="1"/>
  <c r="AR27" i="7"/>
  <c r="AS27" i="7" s="1"/>
  <c r="AR28" i="7"/>
  <c r="AS28" i="7" s="1"/>
  <c r="AR29" i="7"/>
  <c r="AS29" i="7" s="1"/>
  <c r="AR30" i="7"/>
  <c r="AS30" i="7" s="1"/>
  <c r="AR31" i="7"/>
  <c r="AS31" i="7" s="1"/>
  <c r="AR32" i="7"/>
  <c r="AS32" i="7" s="1"/>
  <c r="AR33" i="7"/>
  <c r="AS33" i="7" s="1"/>
  <c r="AX14" i="8"/>
  <c r="AX18" i="8"/>
  <c r="AX22" i="8"/>
  <c r="AX30" i="8"/>
  <c r="AW9" i="8"/>
  <c r="AX9" i="8" s="1"/>
  <c r="AW10" i="8"/>
  <c r="AX10" i="8" s="1"/>
  <c r="AW11" i="8"/>
  <c r="AX11" i="8" s="1"/>
  <c r="AW12" i="8"/>
  <c r="AX12" i="8" s="1"/>
  <c r="AW13" i="8"/>
  <c r="AX13" i="8" s="1"/>
  <c r="AW14" i="8"/>
  <c r="AW15" i="8"/>
  <c r="AX15" i="8" s="1"/>
  <c r="AW16" i="8"/>
  <c r="AX16" i="8" s="1"/>
  <c r="AW17" i="8"/>
  <c r="AX17" i="8" s="1"/>
  <c r="AW18" i="8"/>
  <c r="AW19" i="8"/>
  <c r="AX19" i="8" s="1"/>
  <c r="AW20" i="8"/>
  <c r="AX20" i="8" s="1"/>
  <c r="AW21" i="8"/>
  <c r="AX21" i="8" s="1"/>
  <c r="AW22" i="8"/>
  <c r="AW23" i="8"/>
  <c r="AX23" i="8" s="1"/>
  <c r="AW24" i="8"/>
  <c r="AX24" i="8" s="1"/>
  <c r="AW25" i="8"/>
  <c r="AX25" i="8" s="1"/>
  <c r="AW26" i="8"/>
  <c r="AX26" i="8" s="1"/>
  <c r="AW27" i="8"/>
  <c r="AX27" i="8" s="1"/>
  <c r="AW28" i="8"/>
  <c r="AX28" i="8" s="1"/>
  <c r="AW29" i="8"/>
  <c r="AX29" i="8" s="1"/>
  <c r="AW30" i="8"/>
  <c r="AW31" i="8"/>
  <c r="AX31" i="8" s="1"/>
  <c r="AW32" i="8"/>
  <c r="AX32" i="8" s="1"/>
  <c r="AW33" i="8"/>
  <c r="AX33" i="8" s="1"/>
  <c r="AW8" i="8" l="1"/>
  <c r="AX8" i="8" s="1"/>
  <c r="AR8" i="7"/>
  <c r="AS8" i="7" s="1"/>
  <c r="AU8" i="6"/>
  <c r="AV8" i="6" s="1"/>
  <c r="AS8" i="5"/>
  <c r="AT8" i="5" s="1"/>
  <c r="AZ8" i="4"/>
  <c r="BA8" i="4" s="1"/>
  <c r="AT8" i="3"/>
  <c r="AU8" i="3" s="1"/>
  <c r="AS8" i="2"/>
  <c r="AT8" i="2" s="1"/>
  <c r="AX8" i="1"/>
  <c r="AY8" i="1" s="1"/>
  <c r="J10" i="2"/>
  <c r="AA33" i="2"/>
  <c r="AA32" i="2"/>
  <c r="AB32" i="2" s="1"/>
  <c r="AA31" i="2"/>
  <c r="AA30" i="2"/>
  <c r="AA29" i="2"/>
  <c r="AB29" i="2" s="1"/>
  <c r="AA28" i="2"/>
  <c r="AA27" i="2"/>
  <c r="AA26" i="2"/>
  <c r="AA25" i="2"/>
  <c r="AA24" i="2"/>
  <c r="AA23" i="2"/>
  <c r="AA22" i="2"/>
  <c r="AA21" i="2"/>
  <c r="AA20" i="2"/>
  <c r="AB20" i="2" s="1"/>
  <c r="AA19" i="2"/>
  <c r="AA18" i="2"/>
  <c r="AA17" i="2"/>
  <c r="AA16" i="2"/>
  <c r="AA15" i="2"/>
  <c r="AB15" i="2" s="1"/>
  <c r="AA14" i="2"/>
  <c r="AB14" i="2" s="1"/>
  <c r="AA13" i="2"/>
  <c r="AA12" i="2"/>
  <c r="AB12" i="2" s="1"/>
  <c r="AA11" i="2"/>
  <c r="AA10" i="2"/>
  <c r="AA9" i="2"/>
  <c r="AA8" i="2"/>
  <c r="T33" i="2"/>
  <c r="T32" i="2"/>
  <c r="U32" i="2" s="1"/>
  <c r="V32" i="2" s="1"/>
  <c r="T31" i="2"/>
  <c r="U31" i="2" s="1"/>
  <c r="V31" i="2" s="1"/>
  <c r="T30" i="2"/>
  <c r="U30" i="2" s="1"/>
  <c r="V30" i="2" s="1"/>
  <c r="T29" i="2"/>
  <c r="T28" i="2"/>
  <c r="U28" i="2" s="1"/>
  <c r="V28" i="2" s="1"/>
  <c r="T27" i="2"/>
  <c r="U27" i="2" s="1"/>
  <c r="V27" i="2" s="1"/>
  <c r="T26" i="2"/>
  <c r="U26" i="2" s="1"/>
  <c r="V26" i="2" s="1"/>
  <c r="T25" i="2"/>
  <c r="T24" i="2"/>
  <c r="U24" i="2" s="1"/>
  <c r="V24" i="2" s="1"/>
  <c r="T23" i="2"/>
  <c r="T22" i="2"/>
  <c r="U22" i="2" s="1"/>
  <c r="V22" i="2" s="1"/>
  <c r="T21" i="2"/>
  <c r="T20" i="2"/>
  <c r="U20" i="2" s="1"/>
  <c r="V20" i="2" s="1"/>
  <c r="T19" i="2"/>
  <c r="U19" i="2" s="1"/>
  <c r="V19" i="2" s="1"/>
  <c r="T18" i="2"/>
  <c r="U18" i="2" s="1"/>
  <c r="V18" i="2" s="1"/>
  <c r="T17" i="2"/>
  <c r="T16" i="2"/>
  <c r="U16" i="2" s="1"/>
  <c r="V16" i="2" s="1"/>
  <c r="T15" i="2"/>
  <c r="T14" i="2"/>
  <c r="U14" i="2" s="1"/>
  <c r="V14" i="2" s="1"/>
  <c r="T13" i="2"/>
  <c r="T12" i="2"/>
  <c r="U12" i="2" s="1"/>
  <c r="V12" i="2" s="1"/>
  <c r="T11" i="2"/>
  <c r="U11" i="2" s="1"/>
  <c r="V11" i="2" s="1"/>
  <c r="T10" i="2"/>
  <c r="U10" i="2" s="1"/>
  <c r="V10" i="2" s="1"/>
  <c r="T9" i="2"/>
  <c r="T8" i="2"/>
  <c r="U8" i="2" s="1"/>
  <c r="V8" i="2" s="1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L32" i="2"/>
  <c r="L31" i="2"/>
  <c r="L30" i="2"/>
  <c r="L29" i="2"/>
  <c r="L28" i="2"/>
  <c r="L27" i="2"/>
  <c r="L26" i="2"/>
  <c r="L25" i="2"/>
  <c r="L24" i="2"/>
  <c r="L23" i="2"/>
  <c r="L20" i="2"/>
  <c r="L19" i="2"/>
  <c r="L18" i="2"/>
  <c r="L17" i="2"/>
  <c r="L16" i="2"/>
  <c r="L15" i="2"/>
  <c r="L14" i="2"/>
  <c r="L13" i="2"/>
  <c r="L12" i="2"/>
  <c r="L11" i="2"/>
  <c r="L10" i="2"/>
  <c r="L8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J8" i="2"/>
  <c r="G33" i="2"/>
  <c r="H33" i="2" s="1"/>
  <c r="E33" i="2"/>
  <c r="G32" i="2"/>
  <c r="H32" i="2" s="1"/>
  <c r="E32" i="2"/>
  <c r="G31" i="2"/>
  <c r="H31" i="2" s="1"/>
  <c r="E31" i="2"/>
  <c r="G30" i="2"/>
  <c r="H30" i="2" s="1"/>
  <c r="E30" i="2"/>
  <c r="G29" i="2"/>
  <c r="H29" i="2" s="1"/>
  <c r="E29" i="2"/>
  <c r="G28" i="2"/>
  <c r="H28" i="2" s="1"/>
  <c r="E28" i="2"/>
  <c r="G27" i="2"/>
  <c r="H27" i="2" s="1"/>
  <c r="E27" i="2"/>
  <c r="G26" i="2"/>
  <c r="H26" i="2" s="1"/>
  <c r="E26" i="2"/>
  <c r="G25" i="2"/>
  <c r="H25" i="2" s="1"/>
  <c r="E25" i="2"/>
  <c r="G24" i="2"/>
  <c r="H24" i="2" s="1"/>
  <c r="E24" i="2"/>
  <c r="G23" i="2"/>
  <c r="H23" i="2" s="1"/>
  <c r="E23" i="2"/>
  <c r="G22" i="2"/>
  <c r="H22" i="2" s="1"/>
  <c r="E22" i="2"/>
  <c r="G21" i="2"/>
  <c r="H21" i="2" s="1"/>
  <c r="E21" i="2"/>
  <c r="G20" i="2"/>
  <c r="H20" i="2" s="1"/>
  <c r="E20" i="2"/>
  <c r="G19" i="2"/>
  <c r="H19" i="2" s="1"/>
  <c r="E19" i="2"/>
  <c r="G18" i="2"/>
  <c r="H18" i="2" s="1"/>
  <c r="E18" i="2"/>
  <c r="G17" i="2"/>
  <c r="H17" i="2" s="1"/>
  <c r="E17" i="2"/>
  <c r="G16" i="2"/>
  <c r="H16" i="2" s="1"/>
  <c r="E16" i="2"/>
  <c r="G15" i="2"/>
  <c r="H15" i="2" s="1"/>
  <c r="E15" i="2"/>
  <c r="G14" i="2"/>
  <c r="H14" i="2" s="1"/>
  <c r="E14" i="2"/>
  <c r="G13" i="2"/>
  <c r="H13" i="2" s="1"/>
  <c r="E13" i="2"/>
  <c r="G12" i="2"/>
  <c r="H12" i="2" s="1"/>
  <c r="E12" i="2"/>
  <c r="G11" i="2"/>
  <c r="H11" i="2" s="1"/>
  <c r="E11" i="2"/>
  <c r="G10" i="2"/>
  <c r="H10" i="2" s="1"/>
  <c r="E10" i="2"/>
  <c r="G9" i="2"/>
  <c r="H9" i="2" s="1"/>
  <c r="E9" i="2"/>
  <c r="G8" i="2"/>
  <c r="H8" i="2" s="1"/>
  <c r="E8" i="2"/>
  <c r="U9" i="2"/>
  <c r="V9" i="2" s="1"/>
  <c r="U13" i="2"/>
  <c r="V13" i="2" s="1"/>
  <c r="U15" i="2"/>
  <c r="V15" i="2" s="1"/>
  <c r="U17" i="2"/>
  <c r="V17" i="2" s="1"/>
  <c r="U21" i="2"/>
  <c r="V21" i="2" s="1"/>
  <c r="U23" i="2"/>
  <c r="V23" i="2" s="1"/>
  <c r="U25" i="2"/>
  <c r="V25" i="2" s="1"/>
  <c r="U29" i="2"/>
  <c r="V29" i="2" s="1"/>
  <c r="U33" i="2"/>
  <c r="V33" i="2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O9" i="8"/>
  <c r="O21" i="8"/>
  <c r="O22" i="8"/>
  <c r="O33" i="8"/>
  <c r="AD9" i="6"/>
  <c r="AD10" i="6"/>
  <c r="AD11" i="6"/>
  <c r="AD13" i="6"/>
  <c r="AD16" i="6"/>
  <c r="AD17" i="6"/>
  <c r="AD18" i="6"/>
  <c r="AD19" i="6"/>
  <c r="AD21" i="6"/>
  <c r="AD22" i="6"/>
  <c r="AD23" i="6"/>
  <c r="AD24" i="6"/>
  <c r="AD25" i="6"/>
  <c r="AD26" i="6"/>
  <c r="AD27" i="6"/>
  <c r="AD28" i="6"/>
  <c r="AD30" i="6"/>
  <c r="AD31" i="6"/>
  <c r="AD33" i="6"/>
  <c r="AD8" i="6"/>
  <c r="AI20" i="2" l="1"/>
  <c r="AJ20" i="2" s="1"/>
  <c r="AL20" i="2" s="1"/>
  <c r="AI16" i="2"/>
  <c r="AJ16" i="2" s="1"/>
  <c r="AL16" i="2" s="1"/>
  <c r="AI25" i="2"/>
  <c r="AJ25" i="2" s="1"/>
  <c r="AL25" i="2" s="1"/>
  <c r="AI12" i="2"/>
  <c r="AJ12" i="2" s="1"/>
  <c r="AL12" i="2" s="1"/>
  <c r="AI11" i="2"/>
  <c r="AJ11" i="2" s="1"/>
  <c r="AL11" i="2" s="1"/>
  <c r="AI32" i="2"/>
  <c r="AJ32" i="2" s="1"/>
  <c r="AL32" i="2" s="1"/>
  <c r="AI28" i="2"/>
  <c r="AJ28" i="2" s="1"/>
  <c r="AL28" i="2" s="1"/>
  <c r="AI29" i="2"/>
  <c r="AJ29" i="2" s="1"/>
  <c r="AL29" i="2" s="1"/>
  <c r="AI30" i="2"/>
  <c r="AJ30" i="2" s="1"/>
  <c r="AL30" i="2" s="1"/>
  <c r="AI33" i="2"/>
  <c r="AJ33" i="2" s="1"/>
  <c r="AL33" i="2" s="1"/>
  <c r="AI10" i="2"/>
  <c r="AJ10" i="2" s="1"/>
  <c r="AL10" i="2" s="1"/>
  <c r="AI9" i="2"/>
  <c r="AJ9" i="2" s="1"/>
  <c r="AL9" i="2" s="1"/>
  <c r="AI27" i="2"/>
  <c r="AJ27" i="2" s="1"/>
  <c r="AL27" i="2" s="1"/>
  <c r="AI23" i="2"/>
  <c r="AJ23" i="2" s="1"/>
  <c r="AL23" i="2" s="1"/>
  <c r="AI18" i="2"/>
  <c r="AJ18" i="2" s="1"/>
  <c r="AL18" i="2" s="1"/>
  <c r="AI13" i="2"/>
  <c r="AJ13" i="2" s="1"/>
  <c r="AL13" i="2" s="1"/>
  <c r="AI26" i="2"/>
  <c r="AJ26" i="2" s="1"/>
  <c r="AL26" i="2" s="1"/>
  <c r="AI24" i="2"/>
  <c r="AJ24" i="2" s="1"/>
  <c r="AL24" i="2" s="1"/>
  <c r="AI22" i="2"/>
  <c r="AJ22" i="2" s="1"/>
  <c r="AL22" i="2" s="1"/>
  <c r="AM22" i="2" s="1"/>
  <c r="AO22" i="2" s="1"/>
  <c r="AP22" i="2" s="1"/>
  <c r="AI19" i="2"/>
  <c r="AJ19" i="2" s="1"/>
  <c r="AL19" i="2" s="1"/>
  <c r="AI17" i="2"/>
  <c r="AJ17" i="2" s="1"/>
  <c r="AL17" i="2" s="1"/>
  <c r="AI15" i="2"/>
  <c r="AJ15" i="2" s="1"/>
  <c r="AL15" i="2" s="1"/>
  <c r="AI8" i="2"/>
  <c r="AJ8" i="2" s="1"/>
  <c r="AL8" i="2" s="1"/>
  <c r="AI31" i="2"/>
  <c r="AJ31" i="2" s="1"/>
  <c r="AL31" i="2" s="1"/>
  <c r="AI21" i="2"/>
  <c r="AJ21" i="2" s="1"/>
  <c r="AL21" i="2" s="1"/>
  <c r="AI14" i="2"/>
  <c r="AJ14" i="2" s="1"/>
  <c r="AL14" i="2" s="1"/>
  <c r="AG9" i="4"/>
  <c r="AG10" i="4"/>
  <c r="AG11" i="4"/>
  <c r="AG13" i="4"/>
  <c r="AG16" i="4"/>
  <c r="AG17" i="4"/>
  <c r="AG18" i="4"/>
  <c r="AG19" i="4"/>
  <c r="AG21" i="4"/>
  <c r="AG22" i="4"/>
  <c r="AG23" i="4"/>
  <c r="AG24" i="4"/>
  <c r="AG25" i="4"/>
  <c r="AG26" i="4"/>
  <c r="AG27" i="4"/>
  <c r="AG28" i="4"/>
  <c r="AG30" i="4"/>
  <c r="AG31" i="4"/>
  <c r="AG33" i="4"/>
  <c r="AG8" i="4"/>
  <c r="AK10" i="4"/>
  <c r="AK30" i="4"/>
  <c r="AE9" i="1"/>
  <c r="AE10" i="1"/>
  <c r="AE11" i="1"/>
  <c r="AE13" i="1"/>
  <c r="AE16" i="1"/>
  <c r="AE17" i="1"/>
  <c r="AE18" i="1"/>
  <c r="AE19" i="1"/>
  <c r="AE21" i="1"/>
  <c r="AE22" i="1"/>
  <c r="AE23" i="1"/>
  <c r="AE24" i="1"/>
  <c r="AE25" i="1"/>
  <c r="AE26" i="1"/>
  <c r="AE27" i="1"/>
  <c r="AE28" i="1"/>
  <c r="AE30" i="1"/>
  <c r="AE31" i="1"/>
  <c r="AE33" i="1"/>
  <c r="AE8" i="1"/>
  <c r="AI10" i="1"/>
  <c r="AI30" i="1"/>
  <c r="AJ33" i="8" l="1"/>
  <c r="AK33" i="8" s="1"/>
  <c r="AL33" i="8" s="1"/>
  <c r="AG33" i="8"/>
  <c r="AH33" i="8" s="1"/>
  <c r="AD33" i="8"/>
  <c r="AA33" i="8"/>
  <c r="AB33" i="8" s="1"/>
  <c r="W33" i="8"/>
  <c r="X33" i="8" s="1"/>
  <c r="Y33" i="8" s="1"/>
  <c r="T33" i="8"/>
  <c r="Q33" i="8"/>
  <c r="R33" i="8" s="1"/>
  <c r="K33" i="8"/>
  <c r="L33" i="8" s="1"/>
  <c r="H33" i="8"/>
  <c r="I33" i="8" s="1"/>
  <c r="E33" i="8"/>
  <c r="F33" i="8" s="1"/>
  <c r="AJ32" i="8"/>
  <c r="AK32" i="8" s="1"/>
  <c r="AL32" i="8" s="1"/>
  <c r="AG32" i="8"/>
  <c r="AH32" i="8" s="1"/>
  <c r="AD32" i="8"/>
  <c r="AE32" i="8" s="1"/>
  <c r="AA32" i="8"/>
  <c r="AB32" i="8" s="1"/>
  <c r="W32" i="8"/>
  <c r="X32" i="8" s="1"/>
  <c r="Y32" i="8" s="1"/>
  <c r="T32" i="8"/>
  <c r="Q32" i="8"/>
  <c r="R32" i="8" s="1"/>
  <c r="N32" i="8"/>
  <c r="O32" i="8" s="1"/>
  <c r="K32" i="8"/>
  <c r="L32" i="8" s="1"/>
  <c r="H32" i="8"/>
  <c r="I32" i="8" s="1"/>
  <c r="E32" i="8"/>
  <c r="F32" i="8" s="1"/>
  <c r="AJ31" i="8"/>
  <c r="AK31" i="8" s="1"/>
  <c r="AL31" i="8" s="1"/>
  <c r="AG31" i="8"/>
  <c r="AH31" i="8" s="1"/>
  <c r="AD31" i="8"/>
  <c r="AA31" i="8"/>
  <c r="AB31" i="8" s="1"/>
  <c r="W31" i="8"/>
  <c r="X31" i="8" s="1"/>
  <c r="Y31" i="8" s="1"/>
  <c r="T31" i="8"/>
  <c r="Q31" i="8"/>
  <c r="R31" i="8" s="1"/>
  <c r="N31" i="8"/>
  <c r="O31" i="8" s="1"/>
  <c r="K31" i="8"/>
  <c r="L31" i="8" s="1"/>
  <c r="H31" i="8"/>
  <c r="I31" i="8" s="1"/>
  <c r="E31" i="8"/>
  <c r="F31" i="8" s="1"/>
  <c r="AJ30" i="8"/>
  <c r="AK30" i="8" s="1"/>
  <c r="AL30" i="8" s="1"/>
  <c r="AG30" i="8"/>
  <c r="AD30" i="8"/>
  <c r="AA30" i="8"/>
  <c r="AB30" i="8" s="1"/>
  <c r="W30" i="8"/>
  <c r="X30" i="8" s="1"/>
  <c r="Y30" i="8" s="1"/>
  <c r="T30" i="8"/>
  <c r="Q30" i="8"/>
  <c r="R30" i="8" s="1"/>
  <c r="N30" i="8"/>
  <c r="O30" i="8" s="1"/>
  <c r="K30" i="8"/>
  <c r="L30" i="8" s="1"/>
  <c r="H30" i="8"/>
  <c r="I30" i="8" s="1"/>
  <c r="E30" i="8"/>
  <c r="F30" i="8" s="1"/>
  <c r="AJ29" i="8"/>
  <c r="AK29" i="8" s="1"/>
  <c r="AL29" i="8" s="1"/>
  <c r="AG29" i="8"/>
  <c r="AH29" i="8" s="1"/>
  <c r="AD29" i="8"/>
  <c r="AE29" i="8" s="1"/>
  <c r="AA29" i="8"/>
  <c r="AB29" i="8" s="1"/>
  <c r="W29" i="8"/>
  <c r="X29" i="8" s="1"/>
  <c r="Y29" i="8" s="1"/>
  <c r="T29" i="8"/>
  <c r="Q29" i="8"/>
  <c r="R29" i="8" s="1"/>
  <c r="N29" i="8"/>
  <c r="O29" i="8" s="1"/>
  <c r="K29" i="8"/>
  <c r="L29" i="8" s="1"/>
  <c r="H29" i="8"/>
  <c r="I29" i="8" s="1"/>
  <c r="E29" i="8"/>
  <c r="F29" i="8" s="1"/>
  <c r="AJ28" i="8"/>
  <c r="AK28" i="8" s="1"/>
  <c r="AL28" i="8" s="1"/>
  <c r="AG28" i="8"/>
  <c r="AH28" i="8" s="1"/>
  <c r="AD28" i="8"/>
  <c r="AA28" i="8"/>
  <c r="AB28" i="8" s="1"/>
  <c r="W28" i="8"/>
  <c r="X28" i="8" s="1"/>
  <c r="Y28" i="8" s="1"/>
  <c r="T28" i="8"/>
  <c r="Q28" i="8"/>
  <c r="R28" i="8" s="1"/>
  <c r="N28" i="8"/>
  <c r="O28" i="8" s="1"/>
  <c r="K28" i="8"/>
  <c r="L28" i="8" s="1"/>
  <c r="H28" i="8"/>
  <c r="I28" i="8" s="1"/>
  <c r="E28" i="8"/>
  <c r="F28" i="8" s="1"/>
  <c r="AJ27" i="8"/>
  <c r="AK27" i="8" s="1"/>
  <c r="AL27" i="8" s="1"/>
  <c r="AG27" i="8"/>
  <c r="AH27" i="8" s="1"/>
  <c r="AD27" i="8"/>
  <c r="AA27" i="8"/>
  <c r="AB27" i="8" s="1"/>
  <c r="W27" i="8"/>
  <c r="X27" i="8" s="1"/>
  <c r="Y27" i="8" s="1"/>
  <c r="T27" i="8"/>
  <c r="Q27" i="8"/>
  <c r="R27" i="8" s="1"/>
  <c r="N27" i="8"/>
  <c r="O27" i="8" s="1"/>
  <c r="K27" i="8"/>
  <c r="L27" i="8" s="1"/>
  <c r="H27" i="8"/>
  <c r="I27" i="8" s="1"/>
  <c r="E27" i="8"/>
  <c r="F27" i="8" s="1"/>
  <c r="AJ26" i="8"/>
  <c r="AK26" i="8" s="1"/>
  <c r="AL26" i="8" s="1"/>
  <c r="AG26" i="8"/>
  <c r="AH26" i="8" s="1"/>
  <c r="AD26" i="8"/>
  <c r="AA26" i="8"/>
  <c r="AB26" i="8" s="1"/>
  <c r="W26" i="8"/>
  <c r="X26" i="8" s="1"/>
  <c r="Y26" i="8" s="1"/>
  <c r="T26" i="8"/>
  <c r="Q26" i="8"/>
  <c r="R26" i="8" s="1"/>
  <c r="N26" i="8"/>
  <c r="O26" i="8" s="1"/>
  <c r="K26" i="8"/>
  <c r="L26" i="8" s="1"/>
  <c r="H26" i="8"/>
  <c r="I26" i="8" s="1"/>
  <c r="E26" i="8"/>
  <c r="F26" i="8" s="1"/>
  <c r="AJ25" i="8"/>
  <c r="AK25" i="8" s="1"/>
  <c r="AL25" i="8" s="1"/>
  <c r="AG25" i="8"/>
  <c r="AH25" i="8" s="1"/>
  <c r="AD25" i="8"/>
  <c r="AA25" i="8"/>
  <c r="AB25" i="8" s="1"/>
  <c r="W25" i="8"/>
  <c r="X25" i="8" s="1"/>
  <c r="Y25" i="8" s="1"/>
  <c r="T25" i="8"/>
  <c r="Q25" i="8"/>
  <c r="R25" i="8" s="1"/>
  <c r="N25" i="8"/>
  <c r="O25" i="8" s="1"/>
  <c r="K25" i="8"/>
  <c r="L25" i="8" s="1"/>
  <c r="H25" i="8"/>
  <c r="I25" i="8" s="1"/>
  <c r="E25" i="8"/>
  <c r="F25" i="8" s="1"/>
  <c r="AJ24" i="8"/>
  <c r="AK24" i="8" s="1"/>
  <c r="AL24" i="8" s="1"/>
  <c r="AG24" i="8"/>
  <c r="AH24" i="8" s="1"/>
  <c r="AD24" i="8"/>
  <c r="AA24" i="8"/>
  <c r="AB24" i="8" s="1"/>
  <c r="W24" i="8"/>
  <c r="X24" i="8" s="1"/>
  <c r="Y24" i="8" s="1"/>
  <c r="T24" i="8"/>
  <c r="Q24" i="8"/>
  <c r="R24" i="8" s="1"/>
  <c r="N24" i="8"/>
  <c r="O24" i="8" s="1"/>
  <c r="K24" i="8"/>
  <c r="L24" i="8" s="1"/>
  <c r="H24" i="8"/>
  <c r="I24" i="8" s="1"/>
  <c r="E24" i="8"/>
  <c r="F24" i="8" s="1"/>
  <c r="AJ23" i="8"/>
  <c r="AK23" i="8" s="1"/>
  <c r="AL23" i="8" s="1"/>
  <c r="AG23" i="8"/>
  <c r="AH23" i="8" s="1"/>
  <c r="AD23" i="8"/>
  <c r="AA23" i="8"/>
  <c r="AB23" i="8" s="1"/>
  <c r="W23" i="8"/>
  <c r="X23" i="8" s="1"/>
  <c r="Y23" i="8" s="1"/>
  <c r="T23" i="8"/>
  <c r="Q23" i="8"/>
  <c r="R23" i="8" s="1"/>
  <c r="N23" i="8"/>
  <c r="O23" i="8" s="1"/>
  <c r="K23" i="8"/>
  <c r="L23" i="8" s="1"/>
  <c r="H23" i="8"/>
  <c r="I23" i="8" s="1"/>
  <c r="E23" i="8"/>
  <c r="F23" i="8" s="1"/>
  <c r="AJ22" i="8"/>
  <c r="AK22" i="8" s="1"/>
  <c r="AL22" i="8" s="1"/>
  <c r="AG22" i="8"/>
  <c r="AH22" i="8" s="1"/>
  <c r="AD22" i="8"/>
  <c r="AA22" i="8"/>
  <c r="AB22" i="8" s="1"/>
  <c r="W22" i="8"/>
  <c r="X22" i="8" s="1"/>
  <c r="Y22" i="8" s="1"/>
  <c r="T22" i="8"/>
  <c r="Q22" i="8"/>
  <c r="R22" i="8" s="1"/>
  <c r="K22" i="8"/>
  <c r="L22" i="8" s="1"/>
  <c r="H22" i="8"/>
  <c r="I22" i="8" s="1"/>
  <c r="E22" i="8"/>
  <c r="F22" i="8" s="1"/>
  <c r="AJ21" i="8"/>
  <c r="AK21" i="8" s="1"/>
  <c r="AL21" i="8" s="1"/>
  <c r="AG21" i="8"/>
  <c r="AH21" i="8" s="1"/>
  <c r="AD21" i="8"/>
  <c r="AA21" i="8"/>
  <c r="AB21" i="8" s="1"/>
  <c r="W21" i="8"/>
  <c r="X21" i="8" s="1"/>
  <c r="Y21" i="8" s="1"/>
  <c r="T21" i="8"/>
  <c r="Q21" i="8"/>
  <c r="R21" i="8" s="1"/>
  <c r="K21" i="8"/>
  <c r="L21" i="8" s="1"/>
  <c r="H21" i="8"/>
  <c r="I21" i="8" s="1"/>
  <c r="E21" i="8"/>
  <c r="F21" i="8" s="1"/>
  <c r="AJ20" i="8"/>
  <c r="AK20" i="8" s="1"/>
  <c r="AL20" i="8" s="1"/>
  <c r="AG20" i="8"/>
  <c r="AH20" i="8" s="1"/>
  <c r="AD20" i="8"/>
  <c r="AE20" i="8" s="1"/>
  <c r="AA20" i="8"/>
  <c r="AB20" i="8" s="1"/>
  <c r="W20" i="8"/>
  <c r="X20" i="8" s="1"/>
  <c r="Y20" i="8" s="1"/>
  <c r="T20" i="8"/>
  <c r="Q20" i="8"/>
  <c r="R20" i="8" s="1"/>
  <c r="N20" i="8"/>
  <c r="O20" i="8" s="1"/>
  <c r="K20" i="8"/>
  <c r="L20" i="8" s="1"/>
  <c r="H20" i="8"/>
  <c r="I20" i="8" s="1"/>
  <c r="E20" i="8"/>
  <c r="F20" i="8" s="1"/>
  <c r="AJ19" i="8"/>
  <c r="AK19" i="8" s="1"/>
  <c r="AL19" i="8" s="1"/>
  <c r="AG19" i="8"/>
  <c r="AH19" i="8" s="1"/>
  <c r="AD19" i="8"/>
  <c r="AA19" i="8"/>
  <c r="AB19" i="8" s="1"/>
  <c r="W19" i="8"/>
  <c r="X19" i="8" s="1"/>
  <c r="Y19" i="8" s="1"/>
  <c r="T19" i="8"/>
  <c r="Q19" i="8"/>
  <c r="R19" i="8" s="1"/>
  <c r="N19" i="8"/>
  <c r="O19" i="8" s="1"/>
  <c r="K19" i="8"/>
  <c r="L19" i="8" s="1"/>
  <c r="H19" i="8"/>
  <c r="I19" i="8" s="1"/>
  <c r="E19" i="8"/>
  <c r="F19" i="8" s="1"/>
  <c r="AJ18" i="8"/>
  <c r="AK18" i="8" s="1"/>
  <c r="AL18" i="8" s="1"/>
  <c r="AG18" i="8"/>
  <c r="AH18" i="8" s="1"/>
  <c r="AD18" i="8"/>
  <c r="AA18" i="8"/>
  <c r="AB18" i="8" s="1"/>
  <c r="W18" i="8"/>
  <c r="X18" i="8" s="1"/>
  <c r="Y18" i="8" s="1"/>
  <c r="T18" i="8"/>
  <c r="Q18" i="8"/>
  <c r="R18" i="8" s="1"/>
  <c r="N18" i="8"/>
  <c r="O18" i="8" s="1"/>
  <c r="K18" i="8"/>
  <c r="L18" i="8" s="1"/>
  <c r="H18" i="8"/>
  <c r="I18" i="8" s="1"/>
  <c r="E18" i="8"/>
  <c r="F18" i="8" s="1"/>
  <c r="AJ17" i="8"/>
  <c r="AK17" i="8" s="1"/>
  <c r="AL17" i="8" s="1"/>
  <c r="AG17" i="8"/>
  <c r="AH17" i="8" s="1"/>
  <c r="AD17" i="8"/>
  <c r="AA17" i="8"/>
  <c r="AB17" i="8" s="1"/>
  <c r="W17" i="8"/>
  <c r="X17" i="8" s="1"/>
  <c r="Y17" i="8" s="1"/>
  <c r="T17" i="8"/>
  <c r="Q17" i="8"/>
  <c r="R17" i="8" s="1"/>
  <c r="N17" i="8"/>
  <c r="O17" i="8" s="1"/>
  <c r="K17" i="8"/>
  <c r="L17" i="8" s="1"/>
  <c r="H17" i="8"/>
  <c r="I17" i="8" s="1"/>
  <c r="E17" i="8"/>
  <c r="F17" i="8" s="1"/>
  <c r="AJ16" i="8"/>
  <c r="AK16" i="8" s="1"/>
  <c r="AL16" i="8" s="1"/>
  <c r="AG16" i="8"/>
  <c r="AH16" i="8" s="1"/>
  <c r="AD16" i="8"/>
  <c r="AA16" i="8"/>
  <c r="AB16" i="8" s="1"/>
  <c r="W16" i="8"/>
  <c r="X16" i="8" s="1"/>
  <c r="Y16" i="8" s="1"/>
  <c r="T16" i="8"/>
  <c r="Q16" i="8"/>
  <c r="R16" i="8" s="1"/>
  <c r="N16" i="8"/>
  <c r="O16" i="8" s="1"/>
  <c r="K16" i="8"/>
  <c r="L16" i="8" s="1"/>
  <c r="H16" i="8"/>
  <c r="I16" i="8" s="1"/>
  <c r="E16" i="8"/>
  <c r="F16" i="8" s="1"/>
  <c r="AJ15" i="8"/>
  <c r="AK15" i="8" s="1"/>
  <c r="AL15" i="8" s="1"/>
  <c r="AG15" i="8"/>
  <c r="AH15" i="8" s="1"/>
  <c r="AD15" i="8"/>
  <c r="AE15" i="8" s="1"/>
  <c r="AA15" i="8"/>
  <c r="AB15" i="8" s="1"/>
  <c r="W15" i="8"/>
  <c r="X15" i="8" s="1"/>
  <c r="Y15" i="8" s="1"/>
  <c r="T15" i="8"/>
  <c r="Q15" i="8"/>
  <c r="R15" i="8" s="1"/>
  <c r="N15" i="8"/>
  <c r="O15" i="8" s="1"/>
  <c r="K15" i="8"/>
  <c r="L15" i="8" s="1"/>
  <c r="H15" i="8"/>
  <c r="I15" i="8" s="1"/>
  <c r="E15" i="8"/>
  <c r="F15" i="8" s="1"/>
  <c r="AJ14" i="8"/>
  <c r="AK14" i="8" s="1"/>
  <c r="AL14" i="8" s="1"/>
  <c r="AG14" i="8"/>
  <c r="AH14" i="8" s="1"/>
  <c r="AD14" i="8"/>
  <c r="AE14" i="8" s="1"/>
  <c r="AA14" i="8"/>
  <c r="AB14" i="8" s="1"/>
  <c r="W14" i="8"/>
  <c r="X14" i="8" s="1"/>
  <c r="Y14" i="8" s="1"/>
  <c r="T14" i="8"/>
  <c r="Q14" i="8"/>
  <c r="R14" i="8" s="1"/>
  <c r="N14" i="8"/>
  <c r="O14" i="8" s="1"/>
  <c r="K14" i="8"/>
  <c r="L14" i="8" s="1"/>
  <c r="H14" i="8"/>
  <c r="I14" i="8" s="1"/>
  <c r="E14" i="8"/>
  <c r="F14" i="8" s="1"/>
  <c r="AJ13" i="8"/>
  <c r="AK13" i="8" s="1"/>
  <c r="AL13" i="8" s="1"/>
  <c r="AG13" i="8"/>
  <c r="AH13" i="8" s="1"/>
  <c r="AD13" i="8"/>
  <c r="AA13" i="8"/>
  <c r="AB13" i="8" s="1"/>
  <c r="W13" i="8"/>
  <c r="X13" i="8" s="1"/>
  <c r="Y13" i="8" s="1"/>
  <c r="T13" i="8"/>
  <c r="Q13" i="8"/>
  <c r="R13" i="8" s="1"/>
  <c r="N13" i="8"/>
  <c r="O13" i="8" s="1"/>
  <c r="K13" i="8"/>
  <c r="L13" i="8" s="1"/>
  <c r="H13" i="8"/>
  <c r="I13" i="8" s="1"/>
  <c r="E13" i="8"/>
  <c r="F13" i="8" s="1"/>
  <c r="AJ12" i="8"/>
  <c r="AK12" i="8" s="1"/>
  <c r="AL12" i="8" s="1"/>
  <c r="AG12" i="8"/>
  <c r="AH12" i="8" s="1"/>
  <c r="AD12" i="8"/>
  <c r="AE12" i="8" s="1"/>
  <c r="AA12" i="8"/>
  <c r="AB12" i="8" s="1"/>
  <c r="W12" i="8"/>
  <c r="X12" i="8" s="1"/>
  <c r="Y12" i="8" s="1"/>
  <c r="T12" i="8"/>
  <c r="Q12" i="8"/>
  <c r="R12" i="8" s="1"/>
  <c r="N12" i="8"/>
  <c r="O12" i="8" s="1"/>
  <c r="K12" i="8"/>
  <c r="L12" i="8" s="1"/>
  <c r="H12" i="8"/>
  <c r="I12" i="8" s="1"/>
  <c r="E12" i="8"/>
  <c r="F12" i="8" s="1"/>
  <c r="AJ11" i="8"/>
  <c r="AK11" i="8" s="1"/>
  <c r="AL11" i="8" s="1"/>
  <c r="AG11" i="8"/>
  <c r="AH11" i="8" s="1"/>
  <c r="AD11" i="8"/>
  <c r="AA11" i="8"/>
  <c r="AB11" i="8" s="1"/>
  <c r="W11" i="8"/>
  <c r="X11" i="8" s="1"/>
  <c r="Y11" i="8" s="1"/>
  <c r="T11" i="8"/>
  <c r="Q11" i="8"/>
  <c r="R11" i="8" s="1"/>
  <c r="N11" i="8"/>
  <c r="O11" i="8" s="1"/>
  <c r="K11" i="8"/>
  <c r="L11" i="8" s="1"/>
  <c r="H11" i="8"/>
  <c r="I11" i="8" s="1"/>
  <c r="E11" i="8"/>
  <c r="F11" i="8" s="1"/>
  <c r="AJ10" i="8"/>
  <c r="AK10" i="8" s="1"/>
  <c r="AL10" i="8" s="1"/>
  <c r="AG10" i="8"/>
  <c r="AH10" i="8" s="1"/>
  <c r="AD10" i="8"/>
  <c r="AA10" i="8"/>
  <c r="AB10" i="8" s="1"/>
  <c r="W10" i="8"/>
  <c r="X10" i="8" s="1"/>
  <c r="Y10" i="8" s="1"/>
  <c r="T10" i="8"/>
  <c r="Q10" i="8"/>
  <c r="R10" i="8" s="1"/>
  <c r="N10" i="8"/>
  <c r="O10" i="8" s="1"/>
  <c r="K10" i="8"/>
  <c r="L10" i="8" s="1"/>
  <c r="H10" i="8"/>
  <c r="I10" i="8" s="1"/>
  <c r="E10" i="8"/>
  <c r="F10" i="8" s="1"/>
  <c r="AJ9" i="8"/>
  <c r="AK9" i="8" s="1"/>
  <c r="AL9" i="8" s="1"/>
  <c r="AG9" i="8"/>
  <c r="AH9" i="8" s="1"/>
  <c r="AD9" i="8"/>
  <c r="AA9" i="8"/>
  <c r="AB9" i="8" s="1"/>
  <c r="W9" i="8"/>
  <c r="X9" i="8" s="1"/>
  <c r="Y9" i="8" s="1"/>
  <c r="T9" i="8"/>
  <c r="Q9" i="8"/>
  <c r="R9" i="8" s="1"/>
  <c r="K9" i="8"/>
  <c r="L9" i="8" s="1"/>
  <c r="H9" i="8"/>
  <c r="I9" i="8" s="1"/>
  <c r="E9" i="8"/>
  <c r="F9" i="8" s="1"/>
  <c r="AJ8" i="8"/>
  <c r="AK8" i="8" s="1"/>
  <c r="AL8" i="8" s="1"/>
  <c r="AG8" i="8"/>
  <c r="AH8" i="8" s="1"/>
  <c r="AD8" i="8"/>
  <c r="AA8" i="8"/>
  <c r="AB8" i="8" s="1"/>
  <c r="W8" i="8"/>
  <c r="X8" i="8" s="1"/>
  <c r="Y8" i="8" s="1"/>
  <c r="T8" i="8"/>
  <c r="Q8" i="8"/>
  <c r="R8" i="8" s="1"/>
  <c r="N8" i="8"/>
  <c r="O8" i="8" s="1"/>
  <c r="K8" i="8"/>
  <c r="L8" i="8" s="1"/>
  <c r="H8" i="8"/>
  <c r="I8" i="8" s="1"/>
  <c r="E8" i="8"/>
  <c r="F8" i="8" s="1"/>
  <c r="AF33" i="7"/>
  <c r="AG33" i="7" s="1"/>
  <c r="AC33" i="7"/>
  <c r="AD33" i="7" s="1"/>
  <c r="Z33" i="7"/>
  <c r="W33" i="7"/>
  <c r="X33" i="7" s="1"/>
  <c r="T33" i="7"/>
  <c r="U33" i="7" s="1"/>
  <c r="Q33" i="7"/>
  <c r="N33" i="7"/>
  <c r="O33" i="7" s="1"/>
  <c r="J33" i="7"/>
  <c r="G33" i="7"/>
  <c r="H33" i="7" s="1"/>
  <c r="E33" i="7"/>
  <c r="AF32" i="7"/>
  <c r="AG32" i="7" s="1"/>
  <c r="AC32" i="7"/>
  <c r="AD32" i="7" s="1"/>
  <c r="Z32" i="7"/>
  <c r="AA32" i="7" s="1"/>
  <c r="W32" i="7"/>
  <c r="X32" i="7" s="1"/>
  <c r="T32" i="7"/>
  <c r="U32" i="7" s="1"/>
  <c r="Q32" i="7"/>
  <c r="N32" i="7"/>
  <c r="O32" i="7" s="1"/>
  <c r="L32" i="7"/>
  <c r="J32" i="7"/>
  <c r="G32" i="7"/>
  <c r="H32" i="7" s="1"/>
  <c r="E32" i="7"/>
  <c r="AF31" i="7"/>
  <c r="AG31" i="7" s="1"/>
  <c r="AC31" i="7"/>
  <c r="AD31" i="7" s="1"/>
  <c r="Z31" i="7"/>
  <c r="W31" i="7"/>
  <c r="X31" i="7" s="1"/>
  <c r="T31" i="7"/>
  <c r="U31" i="7" s="1"/>
  <c r="Q31" i="7"/>
  <c r="N31" i="7"/>
  <c r="O31" i="7" s="1"/>
  <c r="L31" i="7"/>
  <c r="J31" i="7"/>
  <c r="G31" i="7"/>
  <c r="H31" i="7" s="1"/>
  <c r="E31" i="7"/>
  <c r="AF30" i="7"/>
  <c r="AG30" i="7" s="1"/>
  <c r="AC30" i="7"/>
  <c r="Z30" i="7"/>
  <c r="W30" i="7"/>
  <c r="X30" i="7" s="1"/>
  <c r="T30" i="7"/>
  <c r="U30" i="7" s="1"/>
  <c r="Q30" i="7"/>
  <c r="N30" i="7"/>
  <c r="O30" i="7" s="1"/>
  <c r="L30" i="7"/>
  <c r="J30" i="7"/>
  <c r="G30" i="7"/>
  <c r="H30" i="7" s="1"/>
  <c r="E30" i="7"/>
  <c r="AF29" i="7"/>
  <c r="AG29" i="7" s="1"/>
  <c r="AC29" i="7"/>
  <c r="AD29" i="7" s="1"/>
  <c r="Z29" i="7"/>
  <c r="AA29" i="7" s="1"/>
  <c r="W29" i="7"/>
  <c r="X29" i="7" s="1"/>
  <c r="T29" i="7"/>
  <c r="U29" i="7" s="1"/>
  <c r="Q29" i="7"/>
  <c r="N29" i="7"/>
  <c r="O29" i="7" s="1"/>
  <c r="L29" i="7"/>
  <c r="J29" i="7"/>
  <c r="G29" i="7"/>
  <c r="H29" i="7" s="1"/>
  <c r="E29" i="7"/>
  <c r="AF28" i="7"/>
  <c r="AG28" i="7" s="1"/>
  <c r="AC28" i="7"/>
  <c r="AD28" i="7" s="1"/>
  <c r="Z28" i="7"/>
  <c r="W28" i="7"/>
  <c r="X28" i="7" s="1"/>
  <c r="T28" i="7"/>
  <c r="U28" i="7" s="1"/>
  <c r="Q28" i="7"/>
  <c r="N28" i="7"/>
  <c r="O28" i="7" s="1"/>
  <c r="L28" i="7"/>
  <c r="J28" i="7"/>
  <c r="G28" i="7"/>
  <c r="H28" i="7" s="1"/>
  <c r="E28" i="7"/>
  <c r="AF27" i="7"/>
  <c r="AG27" i="7" s="1"/>
  <c r="AC27" i="7"/>
  <c r="AD27" i="7" s="1"/>
  <c r="Z27" i="7"/>
  <c r="W27" i="7"/>
  <c r="X27" i="7" s="1"/>
  <c r="T27" i="7"/>
  <c r="U27" i="7" s="1"/>
  <c r="Q27" i="7"/>
  <c r="N27" i="7"/>
  <c r="O27" i="7" s="1"/>
  <c r="L27" i="7"/>
  <c r="J27" i="7"/>
  <c r="G27" i="7"/>
  <c r="H27" i="7" s="1"/>
  <c r="E27" i="7"/>
  <c r="AF26" i="7"/>
  <c r="AG26" i="7" s="1"/>
  <c r="AC26" i="7"/>
  <c r="AD26" i="7" s="1"/>
  <c r="Z26" i="7"/>
  <c r="W26" i="7"/>
  <c r="X26" i="7" s="1"/>
  <c r="T26" i="7"/>
  <c r="U26" i="7" s="1"/>
  <c r="Q26" i="7"/>
  <c r="N26" i="7"/>
  <c r="O26" i="7" s="1"/>
  <c r="L26" i="7"/>
  <c r="J26" i="7"/>
  <c r="G26" i="7"/>
  <c r="H26" i="7" s="1"/>
  <c r="E26" i="7"/>
  <c r="AF25" i="7"/>
  <c r="AG25" i="7" s="1"/>
  <c r="AC25" i="7"/>
  <c r="AD25" i="7" s="1"/>
  <c r="Z25" i="7"/>
  <c r="W25" i="7"/>
  <c r="X25" i="7" s="1"/>
  <c r="T25" i="7"/>
  <c r="U25" i="7" s="1"/>
  <c r="Q25" i="7"/>
  <c r="N25" i="7"/>
  <c r="O25" i="7" s="1"/>
  <c r="L25" i="7"/>
  <c r="J25" i="7"/>
  <c r="G25" i="7"/>
  <c r="H25" i="7" s="1"/>
  <c r="E25" i="7"/>
  <c r="AF24" i="7"/>
  <c r="AG24" i="7" s="1"/>
  <c r="AC24" i="7"/>
  <c r="AD24" i="7" s="1"/>
  <c r="Z24" i="7"/>
  <c r="W24" i="7"/>
  <c r="X24" i="7" s="1"/>
  <c r="T24" i="7"/>
  <c r="U24" i="7" s="1"/>
  <c r="Q24" i="7"/>
  <c r="N24" i="7"/>
  <c r="O24" i="7" s="1"/>
  <c r="L24" i="7"/>
  <c r="J24" i="7"/>
  <c r="G24" i="7"/>
  <c r="H24" i="7" s="1"/>
  <c r="E24" i="7"/>
  <c r="AF23" i="7"/>
  <c r="AG23" i="7" s="1"/>
  <c r="AC23" i="7"/>
  <c r="AD23" i="7" s="1"/>
  <c r="Z23" i="7"/>
  <c r="W23" i="7"/>
  <c r="X23" i="7" s="1"/>
  <c r="T23" i="7"/>
  <c r="U23" i="7" s="1"/>
  <c r="Q23" i="7"/>
  <c r="N23" i="7"/>
  <c r="O23" i="7" s="1"/>
  <c r="L23" i="7"/>
  <c r="J23" i="7"/>
  <c r="G23" i="7"/>
  <c r="H23" i="7" s="1"/>
  <c r="E23" i="7"/>
  <c r="AF22" i="7"/>
  <c r="AG22" i="7" s="1"/>
  <c r="AC22" i="7"/>
  <c r="AD22" i="7" s="1"/>
  <c r="Z22" i="7"/>
  <c r="W22" i="7"/>
  <c r="X22" i="7" s="1"/>
  <c r="T22" i="7"/>
  <c r="U22" i="7" s="1"/>
  <c r="Q22" i="7"/>
  <c r="N22" i="7"/>
  <c r="O22" i="7" s="1"/>
  <c r="J22" i="7"/>
  <c r="G22" i="7"/>
  <c r="H22" i="7" s="1"/>
  <c r="E22" i="7"/>
  <c r="AF21" i="7"/>
  <c r="AG21" i="7" s="1"/>
  <c r="AC21" i="7"/>
  <c r="AD21" i="7" s="1"/>
  <c r="Z21" i="7"/>
  <c r="W21" i="7"/>
  <c r="X21" i="7" s="1"/>
  <c r="T21" i="7"/>
  <c r="U21" i="7" s="1"/>
  <c r="Q21" i="7"/>
  <c r="N21" i="7"/>
  <c r="O21" i="7" s="1"/>
  <c r="J21" i="7"/>
  <c r="G21" i="7"/>
  <c r="H21" i="7" s="1"/>
  <c r="E21" i="7"/>
  <c r="AF20" i="7"/>
  <c r="AG20" i="7" s="1"/>
  <c r="AC20" i="7"/>
  <c r="AD20" i="7" s="1"/>
  <c r="Z20" i="7"/>
  <c r="AA20" i="7" s="1"/>
  <c r="W20" i="7"/>
  <c r="X20" i="7" s="1"/>
  <c r="T20" i="7"/>
  <c r="U20" i="7" s="1"/>
  <c r="Q20" i="7"/>
  <c r="N20" i="7"/>
  <c r="O20" i="7" s="1"/>
  <c r="L20" i="7"/>
  <c r="J20" i="7"/>
  <c r="G20" i="7"/>
  <c r="H20" i="7" s="1"/>
  <c r="E20" i="7"/>
  <c r="AF19" i="7"/>
  <c r="AG19" i="7" s="1"/>
  <c r="AC19" i="7"/>
  <c r="AD19" i="7" s="1"/>
  <c r="Z19" i="7"/>
  <c r="W19" i="7"/>
  <c r="X19" i="7" s="1"/>
  <c r="T19" i="7"/>
  <c r="U19" i="7" s="1"/>
  <c r="Q19" i="7"/>
  <c r="N19" i="7"/>
  <c r="O19" i="7" s="1"/>
  <c r="L19" i="7"/>
  <c r="J19" i="7"/>
  <c r="G19" i="7"/>
  <c r="H19" i="7" s="1"/>
  <c r="E19" i="7"/>
  <c r="AF18" i="7"/>
  <c r="AG18" i="7" s="1"/>
  <c r="AC18" i="7"/>
  <c r="AD18" i="7" s="1"/>
  <c r="Z18" i="7"/>
  <c r="W18" i="7"/>
  <c r="X18" i="7" s="1"/>
  <c r="T18" i="7"/>
  <c r="U18" i="7" s="1"/>
  <c r="Q18" i="7"/>
  <c r="N18" i="7"/>
  <c r="O18" i="7" s="1"/>
  <c r="L18" i="7"/>
  <c r="J18" i="7"/>
  <c r="G18" i="7"/>
  <c r="H18" i="7" s="1"/>
  <c r="E18" i="7"/>
  <c r="AF17" i="7"/>
  <c r="AG17" i="7" s="1"/>
  <c r="AC17" i="7"/>
  <c r="AD17" i="7" s="1"/>
  <c r="Z17" i="7"/>
  <c r="W17" i="7"/>
  <c r="X17" i="7" s="1"/>
  <c r="T17" i="7"/>
  <c r="U17" i="7" s="1"/>
  <c r="Q17" i="7"/>
  <c r="N17" i="7"/>
  <c r="O17" i="7" s="1"/>
  <c r="L17" i="7"/>
  <c r="J17" i="7"/>
  <c r="G17" i="7"/>
  <c r="H17" i="7" s="1"/>
  <c r="E17" i="7"/>
  <c r="AF16" i="7"/>
  <c r="AG16" i="7" s="1"/>
  <c r="AC16" i="7"/>
  <c r="AD16" i="7" s="1"/>
  <c r="Z16" i="7"/>
  <c r="W16" i="7"/>
  <c r="X16" i="7" s="1"/>
  <c r="T16" i="7"/>
  <c r="U16" i="7" s="1"/>
  <c r="Q16" i="7"/>
  <c r="N16" i="7"/>
  <c r="O16" i="7" s="1"/>
  <c r="L16" i="7"/>
  <c r="J16" i="7"/>
  <c r="G16" i="7"/>
  <c r="H16" i="7" s="1"/>
  <c r="E16" i="7"/>
  <c r="AF15" i="7"/>
  <c r="AG15" i="7" s="1"/>
  <c r="AC15" i="7"/>
  <c r="AD15" i="7" s="1"/>
  <c r="Z15" i="7"/>
  <c r="AA15" i="7" s="1"/>
  <c r="W15" i="7"/>
  <c r="X15" i="7" s="1"/>
  <c r="T15" i="7"/>
  <c r="U15" i="7" s="1"/>
  <c r="Q15" i="7"/>
  <c r="N15" i="7"/>
  <c r="O15" i="7" s="1"/>
  <c r="L15" i="7"/>
  <c r="J15" i="7"/>
  <c r="G15" i="7"/>
  <c r="H15" i="7" s="1"/>
  <c r="E15" i="7"/>
  <c r="AF14" i="7"/>
  <c r="AG14" i="7" s="1"/>
  <c r="AC14" i="7"/>
  <c r="AD14" i="7" s="1"/>
  <c r="Z14" i="7"/>
  <c r="AA14" i="7" s="1"/>
  <c r="W14" i="7"/>
  <c r="X14" i="7" s="1"/>
  <c r="T14" i="7"/>
  <c r="U14" i="7" s="1"/>
  <c r="Q14" i="7"/>
  <c r="N14" i="7"/>
  <c r="O14" i="7" s="1"/>
  <c r="L14" i="7"/>
  <c r="J14" i="7"/>
  <c r="G14" i="7"/>
  <c r="H14" i="7" s="1"/>
  <c r="E14" i="7"/>
  <c r="AF13" i="7"/>
  <c r="AG13" i="7" s="1"/>
  <c r="AC13" i="7"/>
  <c r="AD13" i="7" s="1"/>
  <c r="Z13" i="7"/>
  <c r="W13" i="7"/>
  <c r="X13" i="7" s="1"/>
  <c r="T13" i="7"/>
  <c r="U13" i="7" s="1"/>
  <c r="Q13" i="7"/>
  <c r="N13" i="7"/>
  <c r="O13" i="7" s="1"/>
  <c r="L13" i="7"/>
  <c r="J13" i="7"/>
  <c r="G13" i="7"/>
  <c r="H13" i="7" s="1"/>
  <c r="E13" i="7"/>
  <c r="AF12" i="7"/>
  <c r="AG12" i="7" s="1"/>
  <c r="AC12" i="7"/>
  <c r="AD12" i="7" s="1"/>
  <c r="Z12" i="7"/>
  <c r="AA12" i="7" s="1"/>
  <c r="W12" i="7"/>
  <c r="X12" i="7" s="1"/>
  <c r="T12" i="7"/>
  <c r="U12" i="7" s="1"/>
  <c r="Q12" i="7"/>
  <c r="N12" i="7"/>
  <c r="O12" i="7" s="1"/>
  <c r="L12" i="7"/>
  <c r="J12" i="7"/>
  <c r="G12" i="7"/>
  <c r="H12" i="7" s="1"/>
  <c r="E12" i="7"/>
  <c r="AF11" i="7"/>
  <c r="AG11" i="7" s="1"/>
  <c r="AC11" i="7"/>
  <c r="AD11" i="7" s="1"/>
  <c r="Z11" i="7"/>
  <c r="W11" i="7"/>
  <c r="X11" i="7" s="1"/>
  <c r="T11" i="7"/>
  <c r="U11" i="7" s="1"/>
  <c r="Q11" i="7"/>
  <c r="N11" i="7"/>
  <c r="O11" i="7" s="1"/>
  <c r="L11" i="7"/>
  <c r="J11" i="7"/>
  <c r="G11" i="7"/>
  <c r="H11" i="7" s="1"/>
  <c r="E11" i="7"/>
  <c r="AF10" i="7"/>
  <c r="AG10" i="7" s="1"/>
  <c r="AC10" i="7"/>
  <c r="AD10" i="7" s="1"/>
  <c r="Z10" i="7"/>
  <c r="W10" i="7"/>
  <c r="X10" i="7" s="1"/>
  <c r="T10" i="7"/>
  <c r="U10" i="7" s="1"/>
  <c r="Q10" i="7"/>
  <c r="N10" i="7"/>
  <c r="O10" i="7" s="1"/>
  <c r="L10" i="7"/>
  <c r="J10" i="7"/>
  <c r="G10" i="7"/>
  <c r="H10" i="7" s="1"/>
  <c r="E10" i="7"/>
  <c r="AF9" i="7"/>
  <c r="AG9" i="7" s="1"/>
  <c r="AC9" i="7"/>
  <c r="AD9" i="7" s="1"/>
  <c r="Z9" i="7"/>
  <c r="W9" i="7"/>
  <c r="X9" i="7" s="1"/>
  <c r="T9" i="7"/>
  <c r="U9" i="7" s="1"/>
  <c r="Q9" i="7"/>
  <c r="N9" i="7"/>
  <c r="O9" i="7" s="1"/>
  <c r="J9" i="7"/>
  <c r="G9" i="7"/>
  <c r="H9" i="7" s="1"/>
  <c r="E9" i="7"/>
  <c r="AF8" i="7"/>
  <c r="AG8" i="7" s="1"/>
  <c r="AC8" i="7"/>
  <c r="AD8" i="7" s="1"/>
  <c r="Z8" i="7"/>
  <c r="W8" i="7"/>
  <c r="X8" i="7" s="1"/>
  <c r="T8" i="7"/>
  <c r="U8" i="7" s="1"/>
  <c r="Q8" i="7"/>
  <c r="N8" i="7"/>
  <c r="O8" i="7" s="1"/>
  <c r="L8" i="7"/>
  <c r="J8" i="7"/>
  <c r="G8" i="7"/>
  <c r="H8" i="7" s="1"/>
  <c r="E8" i="7"/>
  <c r="AI33" i="6"/>
  <c r="AJ33" i="6" s="1"/>
  <c r="AF33" i="6"/>
  <c r="AG33" i="6" s="1"/>
  <c r="AB33" i="6"/>
  <c r="Y33" i="6"/>
  <c r="Z33" i="6" s="1"/>
  <c r="V33" i="6"/>
  <c r="W33" i="6" s="1"/>
  <c r="S33" i="6"/>
  <c r="O33" i="6"/>
  <c r="P33" i="6" s="1"/>
  <c r="Q33" i="6" s="1"/>
  <c r="K33" i="6"/>
  <c r="G33" i="6"/>
  <c r="H33" i="6" s="1"/>
  <c r="I33" i="6" s="1"/>
  <c r="E33" i="6"/>
  <c r="AI32" i="6"/>
  <c r="AJ32" i="6" s="1"/>
  <c r="AF32" i="6"/>
  <c r="AG32" i="6" s="1"/>
  <c r="AB32" i="6"/>
  <c r="AC32" i="6" s="1"/>
  <c r="AD32" i="6" s="1"/>
  <c r="Y32" i="6"/>
  <c r="Z32" i="6" s="1"/>
  <c r="V32" i="6"/>
  <c r="W32" i="6" s="1"/>
  <c r="S32" i="6"/>
  <c r="O32" i="6"/>
  <c r="P32" i="6" s="1"/>
  <c r="Q32" i="6" s="1"/>
  <c r="M32" i="6"/>
  <c r="K32" i="6"/>
  <c r="G32" i="6"/>
  <c r="H32" i="6" s="1"/>
  <c r="I32" i="6" s="1"/>
  <c r="E32" i="6"/>
  <c r="AI31" i="6"/>
  <c r="AJ31" i="6" s="1"/>
  <c r="AF31" i="6"/>
  <c r="AG31" i="6" s="1"/>
  <c r="AB31" i="6"/>
  <c r="Y31" i="6"/>
  <c r="Z31" i="6" s="1"/>
  <c r="V31" i="6"/>
  <c r="W31" i="6" s="1"/>
  <c r="S31" i="6"/>
  <c r="O31" i="6"/>
  <c r="P31" i="6" s="1"/>
  <c r="Q31" i="6" s="1"/>
  <c r="M31" i="6"/>
  <c r="K31" i="6"/>
  <c r="G31" i="6"/>
  <c r="H31" i="6" s="1"/>
  <c r="I31" i="6" s="1"/>
  <c r="E31" i="6"/>
  <c r="AI30" i="6"/>
  <c r="AJ30" i="6" s="1"/>
  <c r="AF30" i="6"/>
  <c r="AB30" i="6"/>
  <c r="Y30" i="6"/>
  <c r="Z30" i="6" s="1"/>
  <c r="V30" i="6"/>
  <c r="W30" i="6" s="1"/>
  <c r="S30" i="6"/>
  <c r="O30" i="6"/>
  <c r="P30" i="6" s="1"/>
  <c r="Q30" i="6" s="1"/>
  <c r="M30" i="6"/>
  <c r="K30" i="6"/>
  <c r="G30" i="6"/>
  <c r="H30" i="6" s="1"/>
  <c r="I30" i="6" s="1"/>
  <c r="E30" i="6"/>
  <c r="AI29" i="6"/>
  <c r="AJ29" i="6" s="1"/>
  <c r="AF29" i="6"/>
  <c r="AG29" i="6" s="1"/>
  <c r="AB29" i="6"/>
  <c r="AC29" i="6" s="1"/>
  <c r="AD29" i="6" s="1"/>
  <c r="Y29" i="6"/>
  <c r="Z29" i="6" s="1"/>
  <c r="V29" i="6"/>
  <c r="W29" i="6" s="1"/>
  <c r="S29" i="6"/>
  <c r="O29" i="6"/>
  <c r="P29" i="6" s="1"/>
  <c r="Q29" i="6" s="1"/>
  <c r="M29" i="6"/>
  <c r="K29" i="6"/>
  <c r="G29" i="6"/>
  <c r="H29" i="6" s="1"/>
  <c r="I29" i="6" s="1"/>
  <c r="E29" i="6"/>
  <c r="AI28" i="6"/>
  <c r="AJ28" i="6" s="1"/>
  <c r="AF28" i="6"/>
  <c r="AG28" i="6" s="1"/>
  <c r="AB28" i="6"/>
  <c r="Y28" i="6"/>
  <c r="Z28" i="6" s="1"/>
  <c r="V28" i="6"/>
  <c r="W28" i="6" s="1"/>
  <c r="S28" i="6"/>
  <c r="O28" i="6"/>
  <c r="P28" i="6" s="1"/>
  <c r="Q28" i="6" s="1"/>
  <c r="M28" i="6"/>
  <c r="K28" i="6"/>
  <c r="G28" i="6"/>
  <c r="H28" i="6" s="1"/>
  <c r="I28" i="6" s="1"/>
  <c r="E28" i="6"/>
  <c r="AI27" i="6"/>
  <c r="AJ27" i="6" s="1"/>
  <c r="AF27" i="6"/>
  <c r="AG27" i="6" s="1"/>
  <c r="AB27" i="6"/>
  <c r="Y27" i="6"/>
  <c r="Z27" i="6" s="1"/>
  <c r="V27" i="6"/>
  <c r="W27" i="6" s="1"/>
  <c r="S27" i="6"/>
  <c r="O27" i="6"/>
  <c r="P27" i="6" s="1"/>
  <c r="Q27" i="6" s="1"/>
  <c r="M27" i="6"/>
  <c r="K27" i="6"/>
  <c r="G27" i="6"/>
  <c r="H27" i="6" s="1"/>
  <c r="I27" i="6" s="1"/>
  <c r="E27" i="6"/>
  <c r="AI26" i="6"/>
  <c r="AJ26" i="6" s="1"/>
  <c r="AF26" i="6"/>
  <c r="AG26" i="6" s="1"/>
  <c r="AB26" i="6"/>
  <c r="Y26" i="6"/>
  <c r="Z26" i="6" s="1"/>
  <c r="V26" i="6"/>
  <c r="W26" i="6" s="1"/>
  <c r="S26" i="6"/>
  <c r="O26" i="6"/>
  <c r="P26" i="6" s="1"/>
  <c r="Q26" i="6" s="1"/>
  <c r="M26" i="6"/>
  <c r="K26" i="6"/>
  <c r="G26" i="6"/>
  <c r="H26" i="6" s="1"/>
  <c r="I26" i="6" s="1"/>
  <c r="E26" i="6"/>
  <c r="AI25" i="6"/>
  <c r="AJ25" i="6" s="1"/>
  <c r="AF25" i="6"/>
  <c r="AG25" i="6" s="1"/>
  <c r="AB25" i="6"/>
  <c r="Y25" i="6"/>
  <c r="Z25" i="6" s="1"/>
  <c r="V25" i="6"/>
  <c r="W25" i="6" s="1"/>
  <c r="S25" i="6"/>
  <c r="O25" i="6"/>
  <c r="P25" i="6" s="1"/>
  <c r="Q25" i="6" s="1"/>
  <c r="M25" i="6"/>
  <c r="K25" i="6"/>
  <c r="G25" i="6"/>
  <c r="H25" i="6" s="1"/>
  <c r="I25" i="6" s="1"/>
  <c r="E25" i="6"/>
  <c r="AI24" i="6"/>
  <c r="AJ24" i="6" s="1"/>
  <c r="AF24" i="6"/>
  <c r="AG24" i="6" s="1"/>
  <c r="AB24" i="6"/>
  <c r="Y24" i="6"/>
  <c r="Z24" i="6" s="1"/>
  <c r="V24" i="6"/>
  <c r="W24" i="6" s="1"/>
  <c r="S24" i="6"/>
  <c r="O24" i="6"/>
  <c r="P24" i="6" s="1"/>
  <c r="Q24" i="6" s="1"/>
  <c r="M24" i="6"/>
  <c r="K24" i="6"/>
  <c r="G24" i="6"/>
  <c r="H24" i="6" s="1"/>
  <c r="I24" i="6" s="1"/>
  <c r="E24" i="6"/>
  <c r="AI23" i="6"/>
  <c r="AJ23" i="6" s="1"/>
  <c r="AF23" i="6"/>
  <c r="AG23" i="6" s="1"/>
  <c r="AB23" i="6"/>
  <c r="Y23" i="6"/>
  <c r="Z23" i="6" s="1"/>
  <c r="V23" i="6"/>
  <c r="W23" i="6" s="1"/>
  <c r="S23" i="6"/>
  <c r="O23" i="6"/>
  <c r="P23" i="6" s="1"/>
  <c r="Q23" i="6" s="1"/>
  <c r="M23" i="6"/>
  <c r="K23" i="6"/>
  <c r="G23" i="6"/>
  <c r="H23" i="6" s="1"/>
  <c r="I23" i="6" s="1"/>
  <c r="E23" i="6"/>
  <c r="AI22" i="6"/>
  <c r="AJ22" i="6" s="1"/>
  <c r="AF22" i="6"/>
  <c r="AG22" i="6" s="1"/>
  <c r="AB22" i="6"/>
  <c r="Y22" i="6"/>
  <c r="Z22" i="6" s="1"/>
  <c r="V22" i="6"/>
  <c r="W22" i="6" s="1"/>
  <c r="S22" i="6"/>
  <c r="O22" i="6"/>
  <c r="P22" i="6" s="1"/>
  <c r="Q22" i="6" s="1"/>
  <c r="K22" i="6"/>
  <c r="G22" i="6"/>
  <c r="H22" i="6" s="1"/>
  <c r="I22" i="6" s="1"/>
  <c r="E22" i="6"/>
  <c r="AI21" i="6"/>
  <c r="AJ21" i="6" s="1"/>
  <c r="AF21" i="6"/>
  <c r="AG21" i="6" s="1"/>
  <c r="AB21" i="6"/>
  <c r="Y21" i="6"/>
  <c r="Z21" i="6" s="1"/>
  <c r="V21" i="6"/>
  <c r="W21" i="6" s="1"/>
  <c r="S21" i="6"/>
  <c r="O21" i="6"/>
  <c r="P21" i="6" s="1"/>
  <c r="Q21" i="6" s="1"/>
  <c r="K21" i="6"/>
  <c r="G21" i="6"/>
  <c r="H21" i="6" s="1"/>
  <c r="I21" i="6" s="1"/>
  <c r="E21" i="6"/>
  <c r="AI20" i="6"/>
  <c r="AJ20" i="6" s="1"/>
  <c r="AF20" i="6"/>
  <c r="AG20" i="6" s="1"/>
  <c r="AB20" i="6"/>
  <c r="AC20" i="6" s="1"/>
  <c r="AD20" i="6" s="1"/>
  <c r="Y20" i="6"/>
  <c r="Z20" i="6" s="1"/>
  <c r="V20" i="6"/>
  <c r="W20" i="6" s="1"/>
  <c r="S20" i="6"/>
  <c r="O20" i="6"/>
  <c r="P20" i="6" s="1"/>
  <c r="Q20" i="6" s="1"/>
  <c r="M20" i="6"/>
  <c r="K20" i="6"/>
  <c r="G20" i="6"/>
  <c r="H20" i="6" s="1"/>
  <c r="I20" i="6" s="1"/>
  <c r="E20" i="6"/>
  <c r="AI19" i="6"/>
  <c r="AJ19" i="6" s="1"/>
  <c r="AF19" i="6"/>
  <c r="AG19" i="6" s="1"/>
  <c r="AB19" i="6"/>
  <c r="Y19" i="6"/>
  <c r="Z19" i="6" s="1"/>
  <c r="V19" i="6"/>
  <c r="W19" i="6" s="1"/>
  <c r="S19" i="6"/>
  <c r="O19" i="6"/>
  <c r="P19" i="6" s="1"/>
  <c r="Q19" i="6" s="1"/>
  <c r="M19" i="6"/>
  <c r="K19" i="6"/>
  <c r="G19" i="6"/>
  <c r="H19" i="6" s="1"/>
  <c r="I19" i="6" s="1"/>
  <c r="E19" i="6"/>
  <c r="AI18" i="6"/>
  <c r="AJ18" i="6" s="1"/>
  <c r="AF18" i="6"/>
  <c r="AG18" i="6" s="1"/>
  <c r="AB18" i="6"/>
  <c r="Y18" i="6"/>
  <c r="Z18" i="6" s="1"/>
  <c r="V18" i="6"/>
  <c r="W18" i="6" s="1"/>
  <c r="S18" i="6"/>
  <c r="O18" i="6"/>
  <c r="P18" i="6" s="1"/>
  <c r="Q18" i="6" s="1"/>
  <c r="M18" i="6"/>
  <c r="K18" i="6"/>
  <c r="G18" i="6"/>
  <c r="H18" i="6" s="1"/>
  <c r="I18" i="6" s="1"/>
  <c r="E18" i="6"/>
  <c r="AI17" i="6"/>
  <c r="AJ17" i="6" s="1"/>
  <c r="AF17" i="6"/>
  <c r="AG17" i="6" s="1"/>
  <c r="AB17" i="6"/>
  <c r="Y17" i="6"/>
  <c r="Z17" i="6" s="1"/>
  <c r="V17" i="6"/>
  <c r="W17" i="6" s="1"/>
  <c r="S17" i="6"/>
  <c r="O17" i="6"/>
  <c r="P17" i="6" s="1"/>
  <c r="Q17" i="6" s="1"/>
  <c r="M17" i="6"/>
  <c r="K17" i="6"/>
  <c r="G17" i="6"/>
  <c r="H17" i="6" s="1"/>
  <c r="I17" i="6" s="1"/>
  <c r="E17" i="6"/>
  <c r="AI16" i="6"/>
  <c r="AJ16" i="6" s="1"/>
  <c r="AF16" i="6"/>
  <c r="AG16" i="6" s="1"/>
  <c r="AB16" i="6"/>
  <c r="Y16" i="6"/>
  <c r="Z16" i="6" s="1"/>
  <c r="V16" i="6"/>
  <c r="W16" i="6" s="1"/>
  <c r="S16" i="6"/>
  <c r="O16" i="6"/>
  <c r="P16" i="6" s="1"/>
  <c r="Q16" i="6" s="1"/>
  <c r="M16" i="6"/>
  <c r="K16" i="6"/>
  <c r="G16" i="6"/>
  <c r="H16" i="6" s="1"/>
  <c r="I16" i="6" s="1"/>
  <c r="E16" i="6"/>
  <c r="AI15" i="6"/>
  <c r="AJ15" i="6" s="1"/>
  <c r="AF15" i="6"/>
  <c r="AG15" i="6" s="1"/>
  <c r="AB15" i="6"/>
  <c r="AC15" i="6" s="1"/>
  <c r="AD15" i="6" s="1"/>
  <c r="Y15" i="6"/>
  <c r="Z15" i="6" s="1"/>
  <c r="V15" i="6"/>
  <c r="W15" i="6" s="1"/>
  <c r="S15" i="6"/>
  <c r="O15" i="6"/>
  <c r="P15" i="6" s="1"/>
  <c r="Q15" i="6" s="1"/>
  <c r="M15" i="6"/>
  <c r="K15" i="6"/>
  <c r="G15" i="6"/>
  <c r="H15" i="6" s="1"/>
  <c r="I15" i="6" s="1"/>
  <c r="E15" i="6"/>
  <c r="AI14" i="6"/>
  <c r="AJ14" i="6" s="1"/>
  <c r="AF14" i="6"/>
  <c r="AG14" i="6" s="1"/>
  <c r="AB14" i="6"/>
  <c r="AC14" i="6" s="1"/>
  <c r="AD14" i="6" s="1"/>
  <c r="Y14" i="6"/>
  <c r="Z14" i="6" s="1"/>
  <c r="V14" i="6"/>
  <c r="W14" i="6" s="1"/>
  <c r="S14" i="6"/>
  <c r="O14" i="6"/>
  <c r="P14" i="6" s="1"/>
  <c r="Q14" i="6" s="1"/>
  <c r="M14" i="6"/>
  <c r="K14" i="6"/>
  <c r="G14" i="6"/>
  <c r="H14" i="6" s="1"/>
  <c r="I14" i="6" s="1"/>
  <c r="E14" i="6"/>
  <c r="AI13" i="6"/>
  <c r="AJ13" i="6" s="1"/>
  <c r="AF13" i="6"/>
  <c r="AG13" i="6" s="1"/>
  <c r="AB13" i="6"/>
  <c r="Y13" i="6"/>
  <c r="Z13" i="6" s="1"/>
  <c r="V13" i="6"/>
  <c r="W13" i="6" s="1"/>
  <c r="S13" i="6"/>
  <c r="O13" i="6"/>
  <c r="P13" i="6" s="1"/>
  <c r="Q13" i="6" s="1"/>
  <c r="M13" i="6"/>
  <c r="K13" i="6"/>
  <c r="G13" i="6"/>
  <c r="H13" i="6" s="1"/>
  <c r="I13" i="6" s="1"/>
  <c r="E13" i="6"/>
  <c r="AI12" i="6"/>
  <c r="AJ12" i="6" s="1"/>
  <c r="AF12" i="6"/>
  <c r="AG12" i="6" s="1"/>
  <c r="AB12" i="6"/>
  <c r="AC12" i="6" s="1"/>
  <c r="AD12" i="6" s="1"/>
  <c r="Y12" i="6"/>
  <c r="Z12" i="6" s="1"/>
  <c r="V12" i="6"/>
  <c r="W12" i="6" s="1"/>
  <c r="S12" i="6"/>
  <c r="O12" i="6"/>
  <c r="P12" i="6" s="1"/>
  <c r="Q12" i="6" s="1"/>
  <c r="M12" i="6"/>
  <c r="K12" i="6"/>
  <c r="G12" i="6"/>
  <c r="H12" i="6" s="1"/>
  <c r="I12" i="6" s="1"/>
  <c r="E12" i="6"/>
  <c r="AI11" i="6"/>
  <c r="AJ11" i="6" s="1"/>
  <c r="AF11" i="6"/>
  <c r="AG11" i="6" s="1"/>
  <c r="AB11" i="6"/>
  <c r="Y11" i="6"/>
  <c r="Z11" i="6" s="1"/>
  <c r="V11" i="6"/>
  <c r="W11" i="6" s="1"/>
  <c r="S11" i="6"/>
  <c r="O11" i="6"/>
  <c r="P11" i="6" s="1"/>
  <c r="Q11" i="6" s="1"/>
  <c r="M11" i="6"/>
  <c r="K11" i="6"/>
  <c r="G11" i="6"/>
  <c r="H11" i="6" s="1"/>
  <c r="I11" i="6" s="1"/>
  <c r="E11" i="6"/>
  <c r="AI10" i="6"/>
  <c r="AJ10" i="6" s="1"/>
  <c r="AF10" i="6"/>
  <c r="AG10" i="6" s="1"/>
  <c r="AB10" i="6"/>
  <c r="Y10" i="6"/>
  <c r="Z10" i="6" s="1"/>
  <c r="V10" i="6"/>
  <c r="W10" i="6" s="1"/>
  <c r="S10" i="6"/>
  <c r="O10" i="6"/>
  <c r="P10" i="6" s="1"/>
  <c r="Q10" i="6" s="1"/>
  <c r="M10" i="6"/>
  <c r="K10" i="6"/>
  <c r="G10" i="6"/>
  <c r="H10" i="6" s="1"/>
  <c r="I10" i="6" s="1"/>
  <c r="E10" i="6"/>
  <c r="AI9" i="6"/>
  <c r="AJ9" i="6" s="1"/>
  <c r="AF9" i="6"/>
  <c r="AG9" i="6" s="1"/>
  <c r="AB9" i="6"/>
  <c r="Y9" i="6"/>
  <c r="Z9" i="6" s="1"/>
  <c r="V9" i="6"/>
  <c r="W9" i="6" s="1"/>
  <c r="S9" i="6"/>
  <c r="O9" i="6"/>
  <c r="P9" i="6" s="1"/>
  <c r="Q9" i="6" s="1"/>
  <c r="K9" i="6"/>
  <c r="G9" i="6"/>
  <c r="H9" i="6" s="1"/>
  <c r="I9" i="6" s="1"/>
  <c r="E9" i="6"/>
  <c r="AI8" i="6"/>
  <c r="AJ8" i="6" s="1"/>
  <c r="AF8" i="6"/>
  <c r="AG8" i="6" s="1"/>
  <c r="AB8" i="6"/>
  <c r="Y8" i="6"/>
  <c r="Z8" i="6" s="1"/>
  <c r="V8" i="6"/>
  <c r="W8" i="6" s="1"/>
  <c r="S8" i="6"/>
  <c r="O8" i="6"/>
  <c r="P8" i="6" s="1"/>
  <c r="Q8" i="6" s="1"/>
  <c r="M8" i="6"/>
  <c r="K8" i="6"/>
  <c r="G8" i="6"/>
  <c r="H8" i="6" s="1"/>
  <c r="I8" i="6" s="1"/>
  <c r="E8" i="6"/>
  <c r="AF33" i="5"/>
  <c r="AG33" i="5" s="1"/>
  <c r="AH33" i="5" s="1"/>
  <c r="AC33" i="5"/>
  <c r="AD33" i="5" s="1"/>
  <c r="Z33" i="5"/>
  <c r="W33" i="5"/>
  <c r="X33" i="5" s="1"/>
  <c r="T33" i="5"/>
  <c r="U33" i="5" s="1"/>
  <c r="Q33" i="5"/>
  <c r="N33" i="5"/>
  <c r="O33" i="5" s="1"/>
  <c r="J33" i="5"/>
  <c r="G33" i="5"/>
  <c r="H33" i="5" s="1"/>
  <c r="E33" i="5"/>
  <c r="AF32" i="5"/>
  <c r="AG32" i="5" s="1"/>
  <c r="AH32" i="5" s="1"/>
  <c r="AC32" i="5"/>
  <c r="AD32" i="5" s="1"/>
  <c r="Z32" i="5"/>
  <c r="AA32" i="5" s="1"/>
  <c r="W32" i="5"/>
  <c r="X32" i="5" s="1"/>
  <c r="T32" i="5"/>
  <c r="U32" i="5" s="1"/>
  <c r="Q32" i="5"/>
  <c r="N32" i="5"/>
  <c r="O32" i="5" s="1"/>
  <c r="L32" i="5"/>
  <c r="J32" i="5"/>
  <c r="G32" i="5"/>
  <c r="H32" i="5" s="1"/>
  <c r="E32" i="5"/>
  <c r="AF31" i="5"/>
  <c r="AG31" i="5" s="1"/>
  <c r="AH31" i="5" s="1"/>
  <c r="AC31" i="5"/>
  <c r="AD31" i="5" s="1"/>
  <c r="Z31" i="5"/>
  <c r="W31" i="5"/>
  <c r="X31" i="5" s="1"/>
  <c r="T31" i="5"/>
  <c r="U31" i="5" s="1"/>
  <c r="Q31" i="5"/>
  <c r="N31" i="5"/>
  <c r="O31" i="5" s="1"/>
  <c r="L31" i="5"/>
  <c r="J31" i="5"/>
  <c r="G31" i="5"/>
  <c r="H31" i="5" s="1"/>
  <c r="E31" i="5"/>
  <c r="AF30" i="5"/>
  <c r="AG30" i="5" s="1"/>
  <c r="AH30" i="5" s="1"/>
  <c r="AC30" i="5"/>
  <c r="Z30" i="5"/>
  <c r="W30" i="5"/>
  <c r="X30" i="5" s="1"/>
  <c r="T30" i="5"/>
  <c r="U30" i="5" s="1"/>
  <c r="Q30" i="5"/>
  <c r="N30" i="5"/>
  <c r="O30" i="5" s="1"/>
  <c r="L30" i="5"/>
  <c r="J30" i="5"/>
  <c r="G30" i="5"/>
  <c r="H30" i="5" s="1"/>
  <c r="E30" i="5"/>
  <c r="AF29" i="5"/>
  <c r="AG29" i="5" s="1"/>
  <c r="AH29" i="5" s="1"/>
  <c r="AC29" i="5"/>
  <c r="AD29" i="5" s="1"/>
  <c r="Z29" i="5"/>
  <c r="AA29" i="5" s="1"/>
  <c r="W29" i="5"/>
  <c r="X29" i="5" s="1"/>
  <c r="T29" i="5"/>
  <c r="U29" i="5" s="1"/>
  <c r="Q29" i="5"/>
  <c r="N29" i="5"/>
  <c r="O29" i="5" s="1"/>
  <c r="L29" i="5"/>
  <c r="J29" i="5"/>
  <c r="G29" i="5"/>
  <c r="H29" i="5" s="1"/>
  <c r="E29" i="5"/>
  <c r="AF28" i="5"/>
  <c r="AG28" i="5" s="1"/>
  <c r="AH28" i="5" s="1"/>
  <c r="AC28" i="5"/>
  <c r="AD28" i="5" s="1"/>
  <c r="Z28" i="5"/>
  <c r="W28" i="5"/>
  <c r="X28" i="5" s="1"/>
  <c r="T28" i="5"/>
  <c r="U28" i="5" s="1"/>
  <c r="Q28" i="5"/>
  <c r="N28" i="5"/>
  <c r="O28" i="5" s="1"/>
  <c r="L28" i="5"/>
  <c r="J28" i="5"/>
  <c r="G28" i="5"/>
  <c r="H28" i="5" s="1"/>
  <c r="E28" i="5"/>
  <c r="AF27" i="5"/>
  <c r="AG27" i="5" s="1"/>
  <c r="AH27" i="5" s="1"/>
  <c r="AC27" i="5"/>
  <c r="AD27" i="5" s="1"/>
  <c r="Z27" i="5"/>
  <c r="W27" i="5"/>
  <c r="X27" i="5" s="1"/>
  <c r="T27" i="5"/>
  <c r="U27" i="5" s="1"/>
  <c r="Q27" i="5"/>
  <c r="N27" i="5"/>
  <c r="O27" i="5" s="1"/>
  <c r="L27" i="5"/>
  <c r="J27" i="5"/>
  <c r="G27" i="5"/>
  <c r="H27" i="5" s="1"/>
  <c r="E27" i="5"/>
  <c r="AF26" i="5"/>
  <c r="AG26" i="5" s="1"/>
  <c r="AH26" i="5" s="1"/>
  <c r="AC26" i="5"/>
  <c r="AD26" i="5" s="1"/>
  <c r="Z26" i="5"/>
  <c r="W26" i="5"/>
  <c r="X26" i="5" s="1"/>
  <c r="T26" i="5"/>
  <c r="U26" i="5" s="1"/>
  <c r="Q26" i="5"/>
  <c r="N26" i="5"/>
  <c r="O26" i="5" s="1"/>
  <c r="L26" i="5"/>
  <c r="J26" i="5"/>
  <c r="G26" i="5"/>
  <c r="H26" i="5" s="1"/>
  <c r="E26" i="5"/>
  <c r="AF25" i="5"/>
  <c r="AG25" i="5" s="1"/>
  <c r="AH25" i="5" s="1"/>
  <c r="AC25" i="5"/>
  <c r="AD25" i="5" s="1"/>
  <c r="Z25" i="5"/>
  <c r="W25" i="5"/>
  <c r="X25" i="5" s="1"/>
  <c r="T25" i="5"/>
  <c r="U25" i="5" s="1"/>
  <c r="Q25" i="5"/>
  <c r="N25" i="5"/>
  <c r="O25" i="5" s="1"/>
  <c r="L25" i="5"/>
  <c r="J25" i="5"/>
  <c r="G25" i="5"/>
  <c r="H25" i="5" s="1"/>
  <c r="E25" i="5"/>
  <c r="AF24" i="5"/>
  <c r="AG24" i="5" s="1"/>
  <c r="AH24" i="5" s="1"/>
  <c r="AC24" i="5"/>
  <c r="AD24" i="5" s="1"/>
  <c r="Z24" i="5"/>
  <c r="W24" i="5"/>
  <c r="X24" i="5" s="1"/>
  <c r="T24" i="5"/>
  <c r="U24" i="5" s="1"/>
  <c r="Q24" i="5"/>
  <c r="N24" i="5"/>
  <c r="O24" i="5" s="1"/>
  <c r="L24" i="5"/>
  <c r="J24" i="5"/>
  <c r="G24" i="5"/>
  <c r="H24" i="5" s="1"/>
  <c r="E24" i="5"/>
  <c r="AF23" i="5"/>
  <c r="AG23" i="5" s="1"/>
  <c r="AH23" i="5" s="1"/>
  <c r="AC23" i="5"/>
  <c r="AD23" i="5" s="1"/>
  <c r="Z23" i="5"/>
  <c r="W23" i="5"/>
  <c r="X23" i="5" s="1"/>
  <c r="T23" i="5"/>
  <c r="U23" i="5" s="1"/>
  <c r="Q23" i="5"/>
  <c r="N23" i="5"/>
  <c r="O23" i="5" s="1"/>
  <c r="L23" i="5"/>
  <c r="J23" i="5"/>
  <c r="G23" i="5"/>
  <c r="H23" i="5" s="1"/>
  <c r="E23" i="5"/>
  <c r="AF22" i="5"/>
  <c r="AG22" i="5" s="1"/>
  <c r="AH22" i="5" s="1"/>
  <c r="AC22" i="5"/>
  <c r="AD22" i="5" s="1"/>
  <c r="Z22" i="5"/>
  <c r="W22" i="5"/>
  <c r="X22" i="5" s="1"/>
  <c r="T22" i="5"/>
  <c r="U22" i="5" s="1"/>
  <c r="Q22" i="5"/>
  <c r="N22" i="5"/>
  <c r="O22" i="5" s="1"/>
  <c r="J22" i="5"/>
  <c r="G22" i="5"/>
  <c r="H22" i="5" s="1"/>
  <c r="E22" i="5"/>
  <c r="AF21" i="5"/>
  <c r="AG21" i="5" s="1"/>
  <c r="AH21" i="5" s="1"/>
  <c r="AC21" i="5"/>
  <c r="AD21" i="5" s="1"/>
  <c r="Z21" i="5"/>
  <c r="W21" i="5"/>
  <c r="X21" i="5" s="1"/>
  <c r="T21" i="5"/>
  <c r="U21" i="5" s="1"/>
  <c r="Q21" i="5"/>
  <c r="N21" i="5"/>
  <c r="O21" i="5" s="1"/>
  <c r="J21" i="5"/>
  <c r="G21" i="5"/>
  <c r="H21" i="5" s="1"/>
  <c r="E21" i="5"/>
  <c r="AF20" i="5"/>
  <c r="AG20" i="5" s="1"/>
  <c r="AH20" i="5" s="1"/>
  <c r="AC20" i="5"/>
  <c r="AD20" i="5" s="1"/>
  <c r="Z20" i="5"/>
  <c r="AA20" i="5" s="1"/>
  <c r="W20" i="5"/>
  <c r="X20" i="5" s="1"/>
  <c r="T20" i="5"/>
  <c r="U20" i="5" s="1"/>
  <c r="Q20" i="5"/>
  <c r="N20" i="5"/>
  <c r="O20" i="5" s="1"/>
  <c r="L20" i="5"/>
  <c r="J20" i="5"/>
  <c r="G20" i="5"/>
  <c r="H20" i="5" s="1"/>
  <c r="E20" i="5"/>
  <c r="AF19" i="5"/>
  <c r="AG19" i="5" s="1"/>
  <c r="AH19" i="5" s="1"/>
  <c r="AC19" i="5"/>
  <c r="AD19" i="5" s="1"/>
  <c r="Z19" i="5"/>
  <c r="W19" i="5"/>
  <c r="X19" i="5" s="1"/>
  <c r="T19" i="5"/>
  <c r="U19" i="5" s="1"/>
  <c r="Q19" i="5"/>
  <c r="N19" i="5"/>
  <c r="O19" i="5" s="1"/>
  <c r="L19" i="5"/>
  <c r="J19" i="5"/>
  <c r="G19" i="5"/>
  <c r="H19" i="5" s="1"/>
  <c r="E19" i="5"/>
  <c r="AF18" i="5"/>
  <c r="AG18" i="5" s="1"/>
  <c r="AH18" i="5" s="1"/>
  <c r="AC18" i="5"/>
  <c r="AD18" i="5" s="1"/>
  <c r="Z18" i="5"/>
  <c r="W18" i="5"/>
  <c r="X18" i="5" s="1"/>
  <c r="T18" i="5"/>
  <c r="U18" i="5" s="1"/>
  <c r="Q18" i="5"/>
  <c r="N18" i="5"/>
  <c r="O18" i="5" s="1"/>
  <c r="L18" i="5"/>
  <c r="J18" i="5"/>
  <c r="G18" i="5"/>
  <c r="H18" i="5" s="1"/>
  <c r="E18" i="5"/>
  <c r="AF17" i="5"/>
  <c r="AG17" i="5" s="1"/>
  <c r="AH17" i="5" s="1"/>
  <c r="AC17" i="5"/>
  <c r="AD17" i="5" s="1"/>
  <c r="Z17" i="5"/>
  <c r="W17" i="5"/>
  <c r="X17" i="5" s="1"/>
  <c r="T17" i="5"/>
  <c r="U17" i="5" s="1"/>
  <c r="Q17" i="5"/>
  <c r="N17" i="5"/>
  <c r="O17" i="5" s="1"/>
  <c r="L17" i="5"/>
  <c r="J17" i="5"/>
  <c r="G17" i="5"/>
  <c r="H17" i="5" s="1"/>
  <c r="E17" i="5"/>
  <c r="AF16" i="5"/>
  <c r="AG16" i="5" s="1"/>
  <c r="AH16" i="5" s="1"/>
  <c r="AC16" i="5"/>
  <c r="AD16" i="5" s="1"/>
  <c r="Z16" i="5"/>
  <c r="W16" i="5"/>
  <c r="X16" i="5" s="1"/>
  <c r="T16" i="5"/>
  <c r="U16" i="5" s="1"/>
  <c r="Q16" i="5"/>
  <c r="N16" i="5"/>
  <c r="O16" i="5" s="1"/>
  <c r="L16" i="5"/>
  <c r="J16" i="5"/>
  <c r="G16" i="5"/>
  <c r="H16" i="5" s="1"/>
  <c r="E16" i="5"/>
  <c r="AF15" i="5"/>
  <c r="AG15" i="5" s="1"/>
  <c r="AH15" i="5" s="1"/>
  <c r="AC15" i="5"/>
  <c r="AD15" i="5" s="1"/>
  <c r="Z15" i="5"/>
  <c r="AA15" i="5" s="1"/>
  <c r="W15" i="5"/>
  <c r="X15" i="5" s="1"/>
  <c r="T15" i="5"/>
  <c r="U15" i="5" s="1"/>
  <c r="Q15" i="5"/>
  <c r="N15" i="5"/>
  <c r="O15" i="5" s="1"/>
  <c r="L15" i="5"/>
  <c r="J15" i="5"/>
  <c r="G15" i="5"/>
  <c r="H15" i="5" s="1"/>
  <c r="E15" i="5"/>
  <c r="AF14" i="5"/>
  <c r="AG14" i="5" s="1"/>
  <c r="AH14" i="5" s="1"/>
  <c r="AC14" i="5"/>
  <c r="AD14" i="5" s="1"/>
  <c r="Z14" i="5"/>
  <c r="AA14" i="5" s="1"/>
  <c r="W14" i="5"/>
  <c r="X14" i="5" s="1"/>
  <c r="T14" i="5"/>
  <c r="U14" i="5" s="1"/>
  <c r="Q14" i="5"/>
  <c r="N14" i="5"/>
  <c r="O14" i="5" s="1"/>
  <c r="L14" i="5"/>
  <c r="J14" i="5"/>
  <c r="G14" i="5"/>
  <c r="H14" i="5" s="1"/>
  <c r="E14" i="5"/>
  <c r="AF13" i="5"/>
  <c r="AG13" i="5" s="1"/>
  <c r="AH13" i="5" s="1"/>
  <c r="AC13" i="5"/>
  <c r="AD13" i="5" s="1"/>
  <c r="Z13" i="5"/>
  <c r="W13" i="5"/>
  <c r="X13" i="5" s="1"/>
  <c r="T13" i="5"/>
  <c r="U13" i="5" s="1"/>
  <c r="Q13" i="5"/>
  <c r="N13" i="5"/>
  <c r="O13" i="5" s="1"/>
  <c r="L13" i="5"/>
  <c r="J13" i="5"/>
  <c r="G13" i="5"/>
  <c r="H13" i="5" s="1"/>
  <c r="E13" i="5"/>
  <c r="AF12" i="5"/>
  <c r="AG12" i="5" s="1"/>
  <c r="AH12" i="5" s="1"/>
  <c r="AC12" i="5"/>
  <c r="AD12" i="5" s="1"/>
  <c r="Z12" i="5"/>
  <c r="AA12" i="5" s="1"/>
  <c r="W12" i="5"/>
  <c r="X12" i="5" s="1"/>
  <c r="T12" i="5"/>
  <c r="U12" i="5" s="1"/>
  <c r="Q12" i="5"/>
  <c r="N12" i="5"/>
  <c r="O12" i="5" s="1"/>
  <c r="L12" i="5"/>
  <c r="J12" i="5"/>
  <c r="G12" i="5"/>
  <c r="H12" i="5" s="1"/>
  <c r="E12" i="5"/>
  <c r="AF11" i="5"/>
  <c r="AG11" i="5" s="1"/>
  <c r="AH11" i="5" s="1"/>
  <c r="AC11" i="5"/>
  <c r="AD11" i="5" s="1"/>
  <c r="Z11" i="5"/>
  <c r="W11" i="5"/>
  <c r="X11" i="5" s="1"/>
  <c r="T11" i="5"/>
  <c r="U11" i="5" s="1"/>
  <c r="Q11" i="5"/>
  <c r="N11" i="5"/>
  <c r="O11" i="5" s="1"/>
  <c r="L11" i="5"/>
  <c r="J11" i="5"/>
  <c r="G11" i="5"/>
  <c r="H11" i="5" s="1"/>
  <c r="E11" i="5"/>
  <c r="AF10" i="5"/>
  <c r="AG10" i="5" s="1"/>
  <c r="AH10" i="5" s="1"/>
  <c r="AC10" i="5"/>
  <c r="Z10" i="5"/>
  <c r="W10" i="5"/>
  <c r="X10" i="5" s="1"/>
  <c r="T10" i="5"/>
  <c r="U10" i="5" s="1"/>
  <c r="Q10" i="5"/>
  <c r="N10" i="5"/>
  <c r="O10" i="5" s="1"/>
  <c r="L10" i="5"/>
  <c r="J10" i="5"/>
  <c r="G10" i="5"/>
  <c r="H10" i="5" s="1"/>
  <c r="E10" i="5"/>
  <c r="AF9" i="5"/>
  <c r="AG9" i="5" s="1"/>
  <c r="AH9" i="5" s="1"/>
  <c r="AC9" i="5"/>
  <c r="AD9" i="5" s="1"/>
  <c r="Z9" i="5"/>
  <c r="W9" i="5"/>
  <c r="X9" i="5" s="1"/>
  <c r="T9" i="5"/>
  <c r="U9" i="5" s="1"/>
  <c r="Q9" i="5"/>
  <c r="N9" i="5"/>
  <c r="O9" i="5" s="1"/>
  <c r="J9" i="5"/>
  <c r="G9" i="5"/>
  <c r="H9" i="5" s="1"/>
  <c r="E9" i="5"/>
  <c r="AF8" i="5"/>
  <c r="AG8" i="5" s="1"/>
  <c r="AH8" i="5" s="1"/>
  <c r="AC8" i="5"/>
  <c r="AD8" i="5" s="1"/>
  <c r="Z8" i="5"/>
  <c r="W8" i="5"/>
  <c r="X8" i="5" s="1"/>
  <c r="T8" i="5"/>
  <c r="U8" i="5" s="1"/>
  <c r="Q8" i="5"/>
  <c r="N8" i="5"/>
  <c r="O8" i="5" s="1"/>
  <c r="L8" i="5"/>
  <c r="J8" i="5"/>
  <c r="G8" i="5"/>
  <c r="H8" i="5" s="1"/>
  <c r="E8" i="5"/>
  <c r="AM33" i="4"/>
  <c r="AN33" i="4" s="1"/>
  <c r="AO33" i="4" s="1"/>
  <c r="AI33" i="4"/>
  <c r="AJ33" i="4" s="1"/>
  <c r="AK33" i="4" s="1"/>
  <c r="AE33" i="4"/>
  <c r="AA33" i="4"/>
  <c r="AB33" i="4" s="1"/>
  <c r="AC33" i="4" s="1"/>
  <c r="W33" i="4"/>
  <c r="X33" i="4" s="1"/>
  <c r="Y33" i="4" s="1"/>
  <c r="S33" i="4"/>
  <c r="T33" i="4" s="1"/>
  <c r="O33" i="4"/>
  <c r="P33" i="4" s="1"/>
  <c r="Q33" i="4" s="1"/>
  <c r="K33" i="4"/>
  <c r="G33" i="4"/>
  <c r="H33" i="4" s="1"/>
  <c r="I33" i="4" s="1"/>
  <c r="E33" i="4"/>
  <c r="AM32" i="4"/>
  <c r="AN32" i="4" s="1"/>
  <c r="AO32" i="4" s="1"/>
  <c r="AI32" i="4"/>
  <c r="AJ32" i="4" s="1"/>
  <c r="AK32" i="4" s="1"/>
  <c r="AE32" i="4"/>
  <c r="AF32" i="4" s="1"/>
  <c r="AG32" i="4" s="1"/>
  <c r="AA32" i="4"/>
  <c r="AB32" i="4" s="1"/>
  <c r="AC32" i="4" s="1"/>
  <c r="W32" i="4"/>
  <c r="X32" i="4" s="1"/>
  <c r="Y32" i="4" s="1"/>
  <c r="S32" i="4"/>
  <c r="T32" i="4" s="1"/>
  <c r="O32" i="4"/>
  <c r="P32" i="4" s="1"/>
  <c r="Q32" i="4" s="1"/>
  <c r="M32" i="4"/>
  <c r="K32" i="4"/>
  <c r="G32" i="4"/>
  <c r="H32" i="4" s="1"/>
  <c r="I32" i="4" s="1"/>
  <c r="E32" i="4"/>
  <c r="AM31" i="4"/>
  <c r="AN31" i="4" s="1"/>
  <c r="AO31" i="4" s="1"/>
  <c r="AI31" i="4"/>
  <c r="AJ31" i="4" s="1"/>
  <c r="AK31" i="4" s="1"/>
  <c r="AE31" i="4"/>
  <c r="AA31" i="4"/>
  <c r="AB31" i="4" s="1"/>
  <c r="AC31" i="4" s="1"/>
  <c r="W31" i="4"/>
  <c r="X31" i="4" s="1"/>
  <c r="Y31" i="4" s="1"/>
  <c r="S31" i="4"/>
  <c r="T31" i="4" s="1"/>
  <c r="O31" i="4"/>
  <c r="P31" i="4" s="1"/>
  <c r="Q31" i="4" s="1"/>
  <c r="M31" i="4"/>
  <c r="K31" i="4"/>
  <c r="G31" i="4"/>
  <c r="H31" i="4" s="1"/>
  <c r="I31" i="4" s="1"/>
  <c r="E31" i="4"/>
  <c r="AM30" i="4"/>
  <c r="AN30" i="4" s="1"/>
  <c r="AO30" i="4" s="1"/>
  <c r="AI30" i="4"/>
  <c r="AE30" i="4"/>
  <c r="AA30" i="4"/>
  <c r="AB30" i="4" s="1"/>
  <c r="AC30" i="4" s="1"/>
  <c r="W30" i="4"/>
  <c r="X30" i="4" s="1"/>
  <c r="Y30" i="4" s="1"/>
  <c r="S30" i="4"/>
  <c r="T30" i="4" s="1"/>
  <c r="O30" i="4"/>
  <c r="P30" i="4" s="1"/>
  <c r="Q30" i="4" s="1"/>
  <c r="M30" i="4"/>
  <c r="K30" i="4"/>
  <c r="G30" i="4"/>
  <c r="H30" i="4" s="1"/>
  <c r="I30" i="4" s="1"/>
  <c r="E30" i="4"/>
  <c r="AM29" i="4"/>
  <c r="AN29" i="4" s="1"/>
  <c r="AO29" i="4" s="1"/>
  <c r="AI29" i="4"/>
  <c r="AJ29" i="4" s="1"/>
  <c r="AK29" i="4" s="1"/>
  <c r="AE29" i="4"/>
  <c r="AF29" i="4" s="1"/>
  <c r="AG29" i="4" s="1"/>
  <c r="AA29" i="4"/>
  <c r="AB29" i="4" s="1"/>
  <c r="AC29" i="4" s="1"/>
  <c r="W29" i="4"/>
  <c r="X29" i="4" s="1"/>
  <c r="Y29" i="4" s="1"/>
  <c r="S29" i="4"/>
  <c r="T29" i="4" s="1"/>
  <c r="O29" i="4"/>
  <c r="P29" i="4" s="1"/>
  <c r="Q29" i="4" s="1"/>
  <c r="M29" i="4"/>
  <c r="K29" i="4"/>
  <c r="G29" i="4"/>
  <c r="H29" i="4" s="1"/>
  <c r="I29" i="4" s="1"/>
  <c r="E29" i="4"/>
  <c r="AM28" i="4"/>
  <c r="AN28" i="4" s="1"/>
  <c r="AO28" i="4" s="1"/>
  <c r="AI28" i="4"/>
  <c r="AJ28" i="4" s="1"/>
  <c r="AK28" i="4" s="1"/>
  <c r="AE28" i="4"/>
  <c r="AA28" i="4"/>
  <c r="AB28" i="4" s="1"/>
  <c r="AC28" i="4" s="1"/>
  <c r="W28" i="4"/>
  <c r="X28" i="4" s="1"/>
  <c r="Y28" i="4" s="1"/>
  <c r="S28" i="4"/>
  <c r="T28" i="4" s="1"/>
  <c r="O28" i="4"/>
  <c r="P28" i="4" s="1"/>
  <c r="Q28" i="4" s="1"/>
  <c r="M28" i="4"/>
  <c r="K28" i="4"/>
  <c r="G28" i="4"/>
  <c r="H28" i="4" s="1"/>
  <c r="I28" i="4" s="1"/>
  <c r="E28" i="4"/>
  <c r="AM27" i="4"/>
  <c r="AN27" i="4" s="1"/>
  <c r="AO27" i="4" s="1"/>
  <c r="AI27" i="4"/>
  <c r="AJ27" i="4" s="1"/>
  <c r="AK27" i="4" s="1"/>
  <c r="AE27" i="4"/>
  <c r="AA27" i="4"/>
  <c r="AB27" i="4" s="1"/>
  <c r="AC27" i="4" s="1"/>
  <c r="W27" i="4"/>
  <c r="X27" i="4" s="1"/>
  <c r="Y27" i="4" s="1"/>
  <c r="S27" i="4"/>
  <c r="T27" i="4" s="1"/>
  <c r="O27" i="4"/>
  <c r="P27" i="4" s="1"/>
  <c r="Q27" i="4" s="1"/>
  <c r="M27" i="4"/>
  <c r="K27" i="4"/>
  <c r="G27" i="4"/>
  <c r="H27" i="4" s="1"/>
  <c r="I27" i="4" s="1"/>
  <c r="E27" i="4"/>
  <c r="AM26" i="4"/>
  <c r="AN26" i="4" s="1"/>
  <c r="AO26" i="4" s="1"/>
  <c r="AI26" i="4"/>
  <c r="AJ26" i="4" s="1"/>
  <c r="AK26" i="4" s="1"/>
  <c r="AE26" i="4"/>
  <c r="AA26" i="4"/>
  <c r="AB26" i="4" s="1"/>
  <c r="AC26" i="4" s="1"/>
  <c r="W26" i="4"/>
  <c r="X26" i="4" s="1"/>
  <c r="Y26" i="4" s="1"/>
  <c r="S26" i="4"/>
  <c r="T26" i="4" s="1"/>
  <c r="O26" i="4"/>
  <c r="P26" i="4" s="1"/>
  <c r="Q26" i="4" s="1"/>
  <c r="M26" i="4"/>
  <c r="K26" i="4"/>
  <c r="G26" i="4"/>
  <c r="H26" i="4" s="1"/>
  <c r="I26" i="4" s="1"/>
  <c r="E26" i="4"/>
  <c r="AM25" i="4"/>
  <c r="AN25" i="4" s="1"/>
  <c r="AO25" i="4" s="1"/>
  <c r="AI25" i="4"/>
  <c r="AJ25" i="4" s="1"/>
  <c r="AK25" i="4" s="1"/>
  <c r="AE25" i="4"/>
  <c r="AA25" i="4"/>
  <c r="AB25" i="4" s="1"/>
  <c r="AC25" i="4" s="1"/>
  <c r="W25" i="4"/>
  <c r="X25" i="4" s="1"/>
  <c r="Y25" i="4" s="1"/>
  <c r="S25" i="4"/>
  <c r="T25" i="4" s="1"/>
  <c r="O25" i="4"/>
  <c r="P25" i="4" s="1"/>
  <c r="Q25" i="4" s="1"/>
  <c r="M25" i="4"/>
  <c r="K25" i="4"/>
  <c r="G25" i="4"/>
  <c r="H25" i="4" s="1"/>
  <c r="I25" i="4" s="1"/>
  <c r="E25" i="4"/>
  <c r="AM24" i="4"/>
  <c r="AN24" i="4" s="1"/>
  <c r="AO24" i="4" s="1"/>
  <c r="AI24" i="4"/>
  <c r="AJ24" i="4" s="1"/>
  <c r="AK24" i="4" s="1"/>
  <c r="AE24" i="4"/>
  <c r="AA24" i="4"/>
  <c r="AB24" i="4" s="1"/>
  <c r="AC24" i="4" s="1"/>
  <c r="W24" i="4"/>
  <c r="X24" i="4" s="1"/>
  <c r="Y24" i="4" s="1"/>
  <c r="S24" i="4"/>
  <c r="T24" i="4" s="1"/>
  <c r="O24" i="4"/>
  <c r="P24" i="4" s="1"/>
  <c r="Q24" i="4" s="1"/>
  <c r="M24" i="4"/>
  <c r="K24" i="4"/>
  <c r="G24" i="4"/>
  <c r="H24" i="4" s="1"/>
  <c r="I24" i="4" s="1"/>
  <c r="E24" i="4"/>
  <c r="AM23" i="4"/>
  <c r="AN23" i="4" s="1"/>
  <c r="AO23" i="4" s="1"/>
  <c r="AI23" i="4"/>
  <c r="AJ23" i="4" s="1"/>
  <c r="AK23" i="4" s="1"/>
  <c r="AE23" i="4"/>
  <c r="AA23" i="4"/>
  <c r="AB23" i="4" s="1"/>
  <c r="AC23" i="4" s="1"/>
  <c r="W23" i="4"/>
  <c r="X23" i="4" s="1"/>
  <c r="Y23" i="4" s="1"/>
  <c r="S23" i="4"/>
  <c r="T23" i="4" s="1"/>
  <c r="O23" i="4"/>
  <c r="P23" i="4" s="1"/>
  <c r="Q23" i="4" s="1"/>
  <c r="M23" i="4"/>
  <c r="K23" i="4"/>
  <c r="G23" i="4"/>
  <c r="H23" i="4" s="1"/>
  <c r="I23" i="4" s="1"/>
  <c r="E23" i="4"/>
  <c r="AM22" i="4"/>
  <c r="AN22" i="4" s="1"/>
  <c r="AO22" i="4" s="1"/>
  <c r="AI22" i="4"/>
  <c r="AJ22" i="4" s="1"/>
  <c r="AK22" i="4" s="1"/>
  <c r="AE22" i="4"/>
  <c r="AA22" i="4"/>
  <c r="AB22" i="4" s="1"/>
  <c r="AC22" i="4" s="1"/>
  <c r="W22" i="4"/>
  <c r="X22" i="4" s="1"/>
  <c r="Y22" i="4" s="1"/>
  <c r="S22" i="4"/>
  <c r="T22" i="4" s="1"/>
  <c r="O22" i="4"/>
  <c r="P22" i="4" s="1"/>
  <c r="Q22" i="4" s="1"/>
  <c r="K22" i="4"/>
  <c r="G22" i="4"/>
  <c r="H22" i="4" s="1"/>
  <c r="I22" i="4" s="1"/>
  <c r="E22" i="4"/>
  <c r="AM21" i="4"/>
  <c r="AN21" i="4" s="1"/>
  <c r="AO21" i="4" s="1"/>
  <c r="AI21" i="4"/>
  <c r="AJ21" i="4" s="1"/>
  <c r="AK21" i="4" s="1"/>
  <c r="AE21" i="4"/>
  <c r="AA21" i="4"/>
  <c r="AB21" i="4" s="1"/>
  <c r="AC21" i="4" s="1"/>
  <c r="W21" i="4"/>
  <c r="X21" i="4" s="1"/>
  <c r="Y21" i="4" s="1"/>
  <c r="S21" i="4"/>
  <c r="T21" i="4" s="1"/>
  <c r="O21" i="4"/>
  <c r="P21" i="4" s="1"/>
  <c r="Q21" i="4" s="1"/>
  <c r="K21" i="4"/>
  <c r="G21" i="4"/>
  <c r="H21" i="4" s="1"/>
  <c r="I21" i="4" s="1"/>
  <c r="E21" i="4"/>
  <c r="AM20" i="4"/>
  <c r="AN20" i="4" s="1"/>
  <c r="AO20" i="4" s="1"/>
  <c r="AI20" i="4"/>
  <c r="AJ20" i="4" s="1"/>
  <c r="AK20" i="4" s="1"/>
  <c r="AE20" i="4"/>
  <c r="AF20" i="4" s="1"/>
  <c r="AG20" i="4" s="1"/>
  <c r="AA20" i="4"/>
  <c r="AB20" i="4" s="1"/>
  <c r="AC20" i="4" s="1"/>
  <c r="W20" i="4"/>
  <c r="X20" i="4" s="1"/>
  <c r="Y20" i="4" s="1"/>
  <c r="S20" i="4"/>
  <c r="T20" i="4" s="1"/>
  <c r="O20" i="4"/>
  <c r="P20" i="4" s="1"/>
  <c r="Q20" i="4" s="1"/>
  <c r="M20" i="4"/>
  <c r="K20" i="4"/>
  <c r="G20" i="4"/>
  <c r="H20" i="4" s="1"/>
  <c r="I20" i="4" s="1"/>
  <c r="E20" i="4"/>
  <c r="AM19" i="4"/>
  <c r="AN19" i="4" s="1"/>
  <c r="AO19" i="4" s="1"/>
  <c r="AI19" i="4"/>
  <c r="AJ19" i="4" s="1"/>
  <c r="AK19" i="4" s="1"/>
  <c r="AE19" i="4"/>
  <c r="AA19" i="4"/>
  <c r="AB19" i="4" s="1"/>
  <c r="AC19" i="4" s="1"/>
  <c r="W19" i="4"/>
  <c r="X19" i="4" s="1"/>
  <c r="Y19" i="4" s="1"/>
  <c r="S19" i="4"/>
  <c r="T19" i="4" s="1"/>
  <c r="O19" i="4"/>
  <c r="P19" i="4" s="1"/>
  <c r="Q19" i="4" s="1"/>
  <c r="M19" i="4"/>
  <c r="K19" i="4"/>
  <c r="G19" i="4"/>
  <c r="H19" i="4" s="1"/>
  <c r="I19" i="4" s="1"/>
  <c r="E19" i="4"/>
  <c r="AM18" i="4"/>
  <c r="AN18" i="4" s="1"/>
  <c r="AO18" i="4" s="1"/>
  <c r="AI18" i="4"/>
  <c r="AJ18" i="4" s="1"/>
  <c r="AK18" i="4" s="1"/>
  <c r="AE18" i="4"/>
  <c r="AA18" i="4"/>
  <c r="AB18" i="4" s="1"/>
  <c r="AC18" i="4" s="1"/>
  <c r="W18" i="4"/>
  <c r="X18" i="4" s="1"/>
  <c r="Y18" i="4" s="1"/>
  <c r="S18" i="4"/>
  <c r="T18" i="4" s="1"/>
  <c r="O18" i="4"/>
  <c r="P18" i="4" s="1"/>
  <c r="Q18" i="4" s="1"/>
  <c r="M18" i="4"/>
  <c r="K18" i="4"/>
  <c r="G18" i="4"/>
  <c r="H18" i="4" s="1"/>
  <c r="I18" i="4" s="1"/>
  <c r="E18" i="4"/>
  <c r="AM17" i="4"/>
  <c r="AN17" i="4" s="1"/>
  <c r="AO17" i="4" s="1"/>
  <c r="AI17" i="4"/>
  <c r="AJ17" i="4" s="1"/>
  <c r="AK17" i="4" s="1"/>
  <c r="AE17" i="4"/>
  <c r="AA17" i="4"/>
  <c r="AB17" i="4" s="1"/>
  <c r="AC17" i="4" s="1"/>
  <c r="W17" i="4"/>
  <c r="X17" i="4" s="1"/>
  <c r="Y17" i="4" s="1"/>
  <c r="S17" i="4"/>
  <c r="T17" i="4" s="1"/>
  <c r="O17" i="4"/>
  <c r="P17" i="4" s="1"/>
  <c r="Q17" i="4" s="1"/>
  <c r="M17" i="4"/>
  <c r="K17" i="4"/>
  <c r="G17" i="4"/>
  <c r="H17" i="4" s="1"/>
  <c r="I17" i="4" s="1"/>
  <c r="E17" i="4"/>
  <c r="AM16" i="4"/>
  <c r="AN16" i="4" s="1"/>
  <c r="AO16" i="4" s="1"/>
  <c r="AI16" i="4"/>
  <c r="AJ16" i="4" s="1"/>
  <c r="AK16" i="4" s="1"/>
  <c r="AE16" i="4"/>
  <c r="AA16" i="4"/>
  <c r="AB16" i="4" s="1"/>
  <c r="AC16" i="4" s="1"/>
  <c r="W16" i="4"/>
  <c r="X16" i="4" s="1"/>
  <c r="Y16" i="4" s="1"/>
  <c r="S16" i="4"/>
  <c r="T16" i="4" s="1"/>
  <c r="O16" i="4"/>
  <c r="P16" i="4" s="1"/>
  <c r="Q16" i="4" s="1"/>
  <c r="M16" i="4"/>
  <c r="K16" i="4"/>
  <c r="G16" i="4"/>
  <c r="H16" i="4" s="1"/>
  <c r="I16" i="4" s="1"/>
  <c r="E16" i="4"/>
  <c r="AM15" i="4"/>
  <c r="AN15" i="4" s="1"/>
  <c r="AO15" i="4" s="1"/>
  <c r="AI15" i="4"/>
  <c r="AJ15" i="4" s="1"/>
  <c r="AK15" i="4" s="1"/>
  <c r="AE15" i="4"/>
  <c r="AF15" i="4" s="1"/>
  <c r="AG15" i="4" s="1"/>
  <c r="AA15" i="4"/>
  <c r="AB15" i="4" s="1"/>
  <c r="AC15" i="4" s="1"/>
  <c r="W15" i="4"/>
  <c r="X15" i="4" s="1"/>
  <c r="Y15" i="4" s="1"/>
  <c r="S15" i="4"/>
  <c r="T15" i="4" s="1"/>
  <c r="O15" i="4"/>
  <c r="P15" i="4" s="1"/>
  <c r="Q15" i="4" s="1"/>
  <c r="M15" i="4"/>
  <c r="K15" i="4"/>
  <c r="G15" i="4"/>
  <c r="H15" i="4" s="1"/>
  <c r="I15" i="4" s="1"/>
  <c r="E15" i="4"/>
  <c r="AM14" i="4"/>
  <c r="AN14" i="4" s="1"/>
  <c r="AO14" i="4" s="1"/>
  <c r="AI14" i="4"/>
  <c r="AJ14" i="4" s="1"/>
  <c r="AK14" i="4" s="1"/>
  <c r="AE14" i="4"/>
  <c r="AF14" i="4" s="1"/>
  <c r="AG14" i="4" s="1"/>
  <c r="AA14" i="4"/>
  <c r="AB14" i="4" s="1"/>
  <c r="AC14" i="4" s="1"/>
  <c r="W14" i="4"/>
  <c r="X14" i="4" s="1"/>
  <c r="Y14" i="4" s="1"/>
  <c r="S14" i="4"/>
  <c r="T14" i="4" s="1"/>
  <c r="O14" i="4"/>
  <c r="P14" i="4" s="1"/>
  <c r="Q14" i="4" s="1"/>
  <c r="M14" i="4"/>
  <c r="K14" i="4"/>
  <c r="G14" i="4"/>
  <c r="H14" i="4" s="1"/>
  <c r="I14" i="4" s="1"/>
  <c r="E14" i="4"/>
  <c r="AM13" i="4"/>
  <c r="AN13" i="4" s="1"/>
  <c r="AO13" i="4" s="1"/>
  <c r="AI13" i="4"/>
  <c r="AJ13" i="4" s="1"/>
  <c r="AK13" i="4" s="1"/>
  <c r="AE13" i="4"/>
  <c r="AA13" i="4"/>
  <c r="AB13" i="4" s="1"/>
  <c r="AC13" i="4" s="1"/>
  <c r="W13" i="4"/>
  <c r="X13" i="4" s="1"/>
  <c r="Y13" i="4" s="1"/>
  <c r="S13" i="4"/>
  <c r="T13" i="4" s="1"/>
  <c r="O13" i="4"/>
  <c r="P13" i="4" s="1"/>
  <c r="Q13" i="4" s="1"/>
  <c r="M13" i="4"/>
  <c r="K13" i="4"/>
  <c r="G13" i="4"/>
  <c r="H13" i="4" s="1"/>
  <c r="I13" i="4" s="1"/>
  <c r="E13" i="4"/>
  <c r="AM12" i="4"/>
  <c r="AN12" i="4" s="1"/>
  <c r="AO12" i="4" s="1"/>
  <c r="AI12" i="4"/>
  <c r="AJ12" i="4" s="1"/>
  <c r="AK12" i="4" s="1"/>
  <c r="AE12" i="4"/>
  <c r="AF12" i="4" s="1"/>
  <c r="AG12" i="4" s="1"/>
  <c r="AA12" i="4"/>
  <c r="AB12" i="4" s="1"/>
  <c r="AC12" i="4" s="1"/>
  <c r="W12" i="4"/>
  <c r="X12" i="4" s="1"/>
  <c r="Y12" i="4" s="1"/>
  <c r="S12" i="4"/>
  <c r="T12" i="4" s="1"/>
  <c r="O12" i="4"/>
  <c r="P12" i="4" s="1"/>
  <c r="Q12" i="4" s="1"/>
  <c r="M12" i="4"/>
  <c r="K12" i="4"/>
  <c r="G12" i="4"/>
  <c r="H12" i="4" s="1"/>
  <c r="I12" i="4" s="1"/>
  <c r="E12" i="4"/>
  <c r="AM11" i="4"/>
  <c r="AN11" i="4" s="1"/>
  <c r="AO11" i="4" s="1"/>
  <c r="AI11" i="4"/>
  <c r="AJ11" i="4" s="1"/>
  <c r="AK11" i="4" s="1"/>
  <c r="AE11" i="4"/>
  <c r="AA11" i="4"/>
  <c r="AB11" i="4" s="1"/>
  <c r="AC11" i="4" s="1"/>
  <c r="W11" i="4"/>
  <c r="X11" i="4" s="1"/>
  <c r="Y11" i="4" s="1"/>
  <c r="S11" i="4"/>
  <c r="T11" i="4" s="1"/>
  <c r="O11" i="4"/>
  <c r="P11" i="4" s="1"/>
  <c r="Q11" i="4" s="1"/>
  <c r="M11" i="4"/>
  <c r="K11" i="4"/>
  <c r="G11" i="4"/>
  <c r="H11" i="4" s="1"/>
  <c r="I11" i="4" s="1"/>
  <c r="E11" i="4"/>
  <c r="AM10" i="4"/>
  <c r="AN10" i="4" s="1"/>
  <c r="AO10" i="4" s="1"/>
  <c r="AI10" i="4"/>
  <c r="AE10" i="4"/>
  <c r="AA10" i="4"/>
  <c r="AB10" i="4" s="1"/>
  <c r="AC10" i="4" s="1"/>
  <c r="W10" i="4"/>
  <c r="X10" i="4" s="1"/>
  <c r="Y10" i="4" s="1"/>
  <c r="S10" i="4"/>
  <c r="T10" i="4" s="1"/>
  <c r="O10" i="4"/>
  <c r="P10" i="4" s="1"/>
  <c r="Q10" i="4" s="1"/>
  <c r="M10" i="4"/>
  <c r="K10" i="4"/>
  <c r="G10" i="4"/>
  <c r="H10" i="4" s="1"/>
  <c r="I10" i="4" s="1"/>
  <c r="E10" i="4"/>
  <c r="AM9" i="4"/>
  <c r="AN9" i="4" s="1"/>
  <c r="AO9" i="4" s="1"/>
  <c r="AI9" i="4"/>
  <c r="AJ9" i="4" s="1"/>
  <c r="AK9" i="4" s="1"/>
  <c r="AE9" i="4"/>
  <c r="AA9" i="4"/>
  <c r="AB9" i="4" s="1"/>
  <c r="AC9" i="4" s="1"/>
  <c r="W9" i="4"/>
  <c r="X9" i="4" s="1"/>
  <c r="Y9" i="4" s="1"/>
  <c r="S9" i="4"/>
  <c r="T9" i="4" s="1"/>
  <c r="O9" i="4"/>
  <c r="P9" i="4" s="1"/>
  <c r="Q9" i="4" s="1"/>
  <c r="K9" i="4"/>
  <c r="G9" i="4"/>
  <c r="H9" i="4" s="1"/>
  <c r="I9" i="4" s="1"/>
  <c r="E9" i="4"/>
  <c r="AM8" i="4"/>
  <c r="AN8" i="4" s="1"/>
  <c r="AO8" i="4" s="1"/>
  <c r="AI8" i="4"/>
  <c r="AJ8" i="4" s="1"/>
  <c r="AK8" i="4" s="1"/>
  <c r="AE8" i="4"/>
  <c r="AA8" i="4"/>
  <c r="AB8" i="4" s="1"/>
  <c r="AC8" i="4" s="1"/>
  <c r="W8" i="4"/>
  <c r="X8" i="4" s="1"/>
  <c r="Y8" i="4" s="1"/>
  <c r="S8" i="4"/>
  <c r="T8" i="4" s="1"/>
  <c r="O8" i="4"/>
  <c r="P8" i="4" s="1"/>
  <c r="Q8" i="4" s="1"/>
  <c r="M8" i="4"/>
  <c r="K8" i="4"/>
  <c r="G8" i="4"/>
  <c r="H8" i="4" s="1"/>
  <c r="I8" i="4" s="1"/>
  <c r="E8" i="4"/>
  <c r="AG33" i="3"/>
  <c r="AH33" i="3" s="1"/>
  <c r="AI33" i="3" s="1"/>
  <c r="AD33" i="3"/>
  <c r="AE33" i="3" s="1"/>
  <c r="AA33" i="3"/>
  <c r="X33" i="3"/>
  <c r="Y33" i="3" s="1"/>
  <c r="T33" i="3"/>
  <c r="U33" i="3" s="1"/>
  <c r="V33" i="3" s="1"/>
  <c r="Q33" i="3"/>
  <c r="N33" i="3"/>
  <c r="O33" i="3" s="1"/>
  <c r="J33" i="3"/>
  <c r="G33" i="3"/>
  <c r="H33" i="3" s="1"/>
  <c r="E33" i="3"/>
  <c r="AG32" i="3"/>
  <c r="AH32" i="3" s="1"/>
  <c r="AI32" i="3" s="1"/>
  <c r="AD32" i="3"/>
  <c r="AE32" i="3" s="1"/>
  <c r="AA32" i="3"/>
  <c r="AB32" i="3" s="1"/>
  <c r="X32" i="3"/>
  <c r="Y32" i="3" s="1"/>
  <c r="T32" i="3"/>
  <c r="U32" i="3" s="1"/>
  <c r="V32" i="3" s="1"/>
  <c r="Q32" i="3"/>
  <c r="N32" i="3"/>
  <c r="O32" i="3" s="1"/>
  <c r="L32" i="3"/>
  <c r="J32" i="3"/>
  <c r="G32" i="3"/>
  <c r="H32" i="3" s="1"/>
  <c r="E32" i="3"/>
  <c r="AG31" i="3"/>
  <c r="AH31" i="3" s="1"/>
  <c r="AI31" i="3" s="1"/>
  <c r="AD31" i="3"/>
  <c r="AE31" i="3" s="1"/>
  <c r="AA31" i="3"/>
  <c r="X31" i="3"/>
  <c r="Y31" i="3" s="1"/>
  <c r="T31" i="3"/>
  <c r="U31" i="3" s="1"/>
  <c r="V31" i="3" s="1"/>
  <c r="Q31" i="3"/>
  <c r="N31" i="3"/>
  <c r="O31" i="3" s="1"/>
  <c r="L31" i="3"/>
  <c r="J31" i="3"/>
  <c r="G31" i="3"/>
  <c r="H31" i="3" s="1"/>
  <c r="E31" i="3"/>
  <c r="AG30" i="3"/>
  <c r="AH30" i="3" s="1"/>
  <c r="AI30" i="3" s="1"/>
  <c r="AD30" i="3"/>
  <c r="AA30" i="3"/>
  <c r="X30" i="3"/>
  <c r="Y30" i="3" s="1"/>
  <c r="T30" i="3"/>
  <c r="U30" i="3" s="1"/>
  <c r="V30" i="3" s="1"/>
  <c r="Q30" i="3"/>
  <c r="N30" i="3"/>
  <c r="O30" i="3" s="1"/>
  <c r="L30" i="3"/>
  <c r="J30" i="3"/>
  <c r="G30" i="3"/>
  <c r="H30" i="3" s="1"/>
  <c r="E30" i="3"/>
  <c r="AG29" i="3"/>
  <c r="AH29" i="3" s="1"/>
  <c r="AI29" i="3" s="1"/>
  <c r="AD29" i="3"/>
  <c r="AE29" i="3" s="1"/>
  <c r="AA29" i="3"/>
  <c r="AB29" i="3" s="1"/>
  <c r="X29" i="3"/>
  <c r="Y29" i="3" s="1"/>
  <c r="T29" i="3"/>
  <c r="U29" i="3" s="1"/>
  <c r="V29" i="3" s="1"/>
  <c r="Q29" i="3"/>
  <c r="N29" i="3"/>
  <c r="O29" i="3" s="1"/>
  <c r="L29" i="3"/>
  <c r="J29" i="3"/>
  <c r="G29" i="3"/>
  <c r="H29" i="3" s="1"/>
  <c r="E29" i="3"/>
  <c r="AG28" i="3"/>
  <c r="AH28" i="3" s="1"/>
  <c r="AI28" i="3" s="1"/>
  <c r="AD28" i="3"/>
  <c r="AE28" i="3" s="1"/>
  <c r="AA28" i="3"/>
  <c r="X28" i="3"/>
  <c r="Y28" i="3" s="1"/>
  <c r="T28" i="3"/>
  <c r="U28" i="3" s="1"/>
  <c r="V28" i="3" s="1"/>
  <c r="Q28" i="3"/>
  <c r="N28" i="3"/>
  <c r="O28" i="3" s="1"/>
  <c r="L28" i="3"/>
  <c r="J28" i="3"/>
  <c r="G28" i="3"/>
  <c r="H28" i="3" s="1"/>
  <c r="E28" i="3"/>
  <c r="AG27" i="3"/>
  <c r="AH27" i="3" s="1"/>
  <c r="AI27" i="3" s="1"/>
  <c r="AD27" i="3"/>
  <c r="AE27" i="3" s="1"/>
  <c r="AA27" i="3"/>
  <c r="X27" i="3"/>
  <c r="Y27" i="3" s="1"/>
  <c r="T27" i="3"/>
  <c r="U27" i="3" s="1"/>
  <c r="V27" i="3" s="1"/>
  <c r="Q27" i="3"/>
  <c r="N27" i="3"/>
  <c r="O27" i="3" s="1"/>
  <c r="L27" i="3"/>
  <c r="J27" i="3"/>
  <c r="G27" i="3"/>
  <c r="H27" i="3" s="1"/>
  <c r="E27" i="3"/>
  <c r="AG26" i="3"/>
  <c r="AH26" i="3" s="1"/>
  <c r="AI26" i="3" s="1"/>
  <c r="AD26" i="3"/>
  <c r="AE26" i="3" s="1"/>
  <c r="AA26" i="3"/>
  <c r="X26" i="3"/>
  <c r="Y26" i="3" s="1"/>
  <c r="T26" i="3"/>
  <c r="U26" i="3" s="1"/>
  <c r="V26" i="3" s="1"/>
  <c r="Q26" i="3"/>
  <c r="N26" i="3"/>
  <c r="O26" i="3" s="1"/>
  <c r="L26" i="3"/>
  <c r="J26" i="3"/>
  <c r="G26" i="3"/>
  <c r="H26" i="3" s="1"/>
  <c r="E26" i="3"/>
  <c r="AG25" i="3"/>
  <c r="AH25" i="3" s="1"/>
  <c r="AI25" i="3" s="1"/>
  <c r="AD25" i="3"/>
  <c r="AE25" i="3" s="1"/>
  <c r="AA25" i="3"/>
  <c r="X25" i="3"/>
  <c r="Y25" i="3" s="1"/>
  <c r="T25" i="3"/>
  <c r="U25" i="3" s="1"/>
  <c r="V25" i="3" s="1"/>
  <c r="Q25" i="3"/>
  <c r="N25" i="3"/>
  <c r="O25" i="3" s="1"/>
  <c r="L25" i="3"/>
  <c r="J25" i="3"/>
  <c r="G25" i="3"/>
  <c r="H25" i="3" s="1"/>
  <c r="E25" i="3"/>
  <c r="AG24" i="3"/>
  <c r="AH24" i="3" s="1"/>
  <c r="AI24" i="3" s="1"/>
  <c r="AD24" i="3"/>
  <c r="AE24" i="3" s="1"/>
  <c r="AA24" i="3"/>
  <c r="X24" i="3"/>
  <c r="Y24" i="3" s="1"/>
  <c r="T24" i="3"/>
  <c r="U24" i="3" s="1"/>
  <c r="V24" i="3" s="1"/>
  <c r="Q24" i="3"/>
  <c r="N24" i="3"/>
  <c r="O24" i="3" s="1"/>
  <c r="L24" i="3"/>
  <c r="J24" i="3"/>
  <c r="G24" i="3"/>
  <c r="H24" i="3" s="1"/>
  <c r="E24" i="3"/>
  <c r="AG23" i="3"/>
  <c r="AH23" i="3" s="1"/>
  <c r="AI23" i="3" s="1"/>
  <c r="AD23" i="3"/>
  <c r="AE23" i="3" s="1"/>
  <c r="AA23" i="3"/>
  <c r="X23" i="3"/>
  <c r="Y23" i="3" s="1"/>
  <c r="T23" i="3"/>
  <c r="U23" i="3" s="1"/>
  <c r="V23" i="3" s="1"/>
  <c r="Q23" i="3"/>
  <c r="N23" i="3"/>
  <c r="O23" i="3" s="1"/>
  <c r="L23" i="3"/>
  <c r="J23" i="3"/>
  <c r="G23" i="3"/>
  <c r="H23" i="3" s="1"/>
  <c r="E23" i="3"/>
  <c r="AG22" i="3"/>
  <c r="AH22" i="3" s="1"/>
  <c r="AI22" i="3" s="1"/>
  <c r="AD22" i="3"/>
  <c r="AE22" i="3" s="1"/>
  <c r="AA22" i="3"/>
  <c r="X22" i="3"/>
  <c r="Y22" i="3" s="1"/>
  <c r="T22" i="3"/>
  <c r="U22" i="3" s="1"/>
  <c r="V22" i="3" s="1"/>
  <c r="Q22" i="3"/>
  <c r="N22" i="3"/>
  <c r="O22" i="3" s="1"/>
  <c r="J22" i="3"/>
  <c r="G22" i="3"/>
  <c r="H22" i="3" s="1"/>
  <c r="E22" i="3"/>
  <c r="AG21" i="3"/>
  <c r="AH21" i="3" s="1"/>
  <c r="AI21" i="3" s="1"/>
  <c r="AD21" i="3"/>
  <c r="AE21" i="3" s="1"/>
  <c r="AA21" i="3"/>
  <c r="X21" i="3"/>
  <c r="Y21" i="3" s="1"/>
  <c r="T21" i="3"/>
  <c r="U21" i="3" s="1"/>
  <c r="V21" i="3" s="1"/>
  <c r="Q21" i="3"/>
  <c r="N21" i="3"/>
  <c r="O21" i="3" s="1"/>
  <c r="J21" i="3"/>
  <c r="G21" i="3"/>
  <c r="H21" i="3" s="1"/>
  <c r="E21" i="3"/>
  <c r="AG20" i="3"/>
  <c r="AH20" i="3" s="1"/>
  <c r="AI20" i="3" s="1"/>
  <c r="AD20" i="3"/>
  <c r="AE20" i="3" s="1"/>
  <c r="AA20" i="3"/>
  <c r="AB20" i="3" s="1"/>
  <c r="X20" i="3"/>
  <c r="Y20" i="3" s="1"/>
  <c r="T20" i="3"/>
  <c r="U20" i="3" s="1"/>
  <c r="V20" i="3" s="1"/>
  <c r="Q20" i="3"/>
  <c r="N20" i="3"/>
  <c r="O20" i="3" s="1"/>
  <c r="L20" i="3"/>
  <c r="J20" i="3"/>
  <c r="G20" i="3"/>
  <c r="H20" i="3" s="1"/>
  <c r="E20" i="3"/>
  <c r="AG19" i="3"/>
  <c r="AH19" i="3" s="1"/>
  <c r="AI19" i="3" s="1"/>
  <c r="AD19" i="3"/>
  <c r="AE19" i="3" s="1"/>
  <c r="AA19" i="3"/>
  <c r="X19" i="3"/>
  <c r="Y19" i="3" s="1"/>
  <c r="T19" i="3"/>
  <c r="U19" i="3" s="1"/>
  <c r="V19" i="3" s="1"/>
  <c r="Q19" i="3"/>
  <c r="N19" i="3"/>
  <c r="O19" i="3" s="1"/>
  <c r="L19" i="3"/>
  <c r="J19" i="3"/>
  <c r="G19" i="3"/>
  <c r="H19" i="3" s="1"/>
  <c r="E19" i="3"/>
  <c r="AG18" i="3"/>
  <c r="AH18" i="3" s="1"/>
  <c r="AI18" i="3" s="1"/>
  <c r="AD18" i="3"/>
  <c r="AE18" i="3" s="1"/>
  <c r="AA18" i="3"/>
  <c r="X18" i="3"/>
  <c r="Y18" i="3" s="1"/>
  <c r="T18" i="3"/>
  <c r="U18" i="3" s="1"/>
  <c r="V18" i="3" s="1"/>
  <c r="Q18" i="3"/>
  <c r="N18" i="3"/>
  <c r="O18" i="3" s="1"/>
  <c r="L18" i="3"/>
  <c r="J18" i="3"/>
  <c r="G18" i="3"/>
  <c r="H18" i="3" s="1"/>
  <c r="E18" i="3"/>
  <c r="AG17" i="3"/>
  <c r="AH17" i="3" s="1"/>
  <c r="AI17" i="3" s="1"/>
  <c r="AD17" i="3"/>
  <c r="AE17" i="3" s="1"/>
  <c r="AA17" i="3"/>
  <c r="X17" i="3"/>
  <c r="Y17" i="3" s="1"/>
  <c r="T17" i="3"/>
  <c r="U17" i="3" s="1"/>
  <c r="V17" i="3" s="1"/>
  <c r="Q17" i="3"/>
  <c r="N17" i="3"/>
  <c r="O17" i="3" s="1"/>
  <c r="L17" i="3"/>
  <c r="J17" i="3"/>
  <c r="G17" i="3"/>
  <c r="H17" i="3" s="1"/>
  <c r="E17" i="3"/>
  <c r="AG16" i="3"/>
  <c r="AH16" i="3" s="1"/>
  <c r="AI16" i="3" s="1"/>
  <c r="AD16" i="3"/>
  <c r="AE16" i="3" s="1"/>
  <c r="AA16" i="3"/>
  <c r="X16" i="3"/>
  <c r="Y16" i="3" s="1"/>
  <c r="T16" i="3"/>
  <c r="U16" i="3" s="1"/>
  <c r="V16" i="3" s="1"/>
  <c r="Q16" i="3"/>
  <c r="N16" i="3"/>
  <c r="O16" i="3" s="1"/>
  <c r="L16" i="3"/>
  <c r="J16" i="3"/>
  <c r="G16" i="3"/>
  <c r="H16" i="3" s="1"/>
  <c r="E16" i="3"/>
  <c r="AG15" i="3"/>
  <c r="AH15" i="3" s="1"/>
  <c r="AI15" i="3" s="1"/>
  <c r="AD15" i="3"/>
  <c r="AE15" i="3" s="1"/>
  <c r="AA15" i="3"/>
  <c r="AB15" i="3" s="1"/>
  <c r="X15" i="3"/>
  <c r="Y15" i="3" s="1"/>
  <c r="T15" i="3"/>
  <c r="U15" i="3" s="1"/>
  <c r="V15" i="3" s="1"/>
  <c r="Q15" i="3"/>
  <c r="N15" i="3"/>
  <c r="O15" i="3" s="1"/>
  <c r="L15" i="3"/>
  <c r="J15" i="3"/>
  <c r="G15" i="3"/>
  <c r="H15" i="3" s="1"/>
  <c r="E15" i="3"/>
  <c r="AG14" i="3"/>
  <c r="AH14" i="3" s="1"/>
  <c r="AI14" i="3" s="1"/>
  <c r="AD14" i="3"/>
  <c r="AE14" i="3" s="1"/>
  <c r="AA14" i="3"/>
  <c r="AB14" i="3" s="1"/>
  <c r="X14" i="3"/>
  <c r="Y14" i="3" s="1"/>
  <c r="T14" i="3"/>
  <c r="U14" i="3" s="1"/>
  <c r="V14" i="3" s="1"/>
  <c r="Q14" i="3"/>
  <c r="N14" i="3"/>
  <c r="O14" i="3" s="1"/>
  <c r="L14" i="3"/>
  <c r="J14" i="3"/>
  <c r="G14" i="3"/>
  <c r="H14" i="3" s="1"/>
  <c r="E14" i="3"/>
  <c r="AG13" i="3"/>
  <c r="AH13" i="3" s="1"/>
  <c r="AI13" i="3" s="1"/>
  <c r="AD13" i="3"/>
  <c r="AE13" i="3" s="1"/>
  <c r="AA13" i="3"/>
  <c r="X13" i="3"/>
  <c r="Y13" i="3" s="1"/>
  <c r="T13" i="3"/>
  <c r="U13" i="3" s="1"/>
  <c r="V13" i="3" s="1"/>
  <c r="Q13" i="3"/>
  <c r="N13" i="3"/>
  <c r="O13" i="3" s="1"/>
  <c r="L13" i="3"/>
  <c r="J13" i="3"/>
  <c r="G13" i="3"/>
  <c r="H13" i="3" s="1"/>
  <c r="E13" i="3"/>
  <c r="AG12" i="3"/>
  <c r="AH12" i="3" s="1"/>
  <c r="AI12" i="3" s="1"/>
  <c r="AD12" i="3"/>
  <c r="AE12" i="3" s="1"/>
  <c r="AA12" i="3"/>
  <c r="AB12" i="3" s="1"/>
  <c r="X12" i="3"/>
  <c r="Y12" i="3" s="1"/>
  <c r="T12" i="3"/>
  <c r="U12" i="3" s="1"/>
  <c r="V12" i="3" s="1"/>
  <c r="Q12" i="3"/>
  <c r="N12" i="3"/>
  <c r="O12" i="3" s="1"/>
  <c r="L12" i="3"/>
  <c r="J12" i="3"/>
  <c r="G12" i="3"/>
  <c r="H12" i="3" s="1"/>
  <c r="E12" i="3"/>
  <c r="AG11" i="3"/>
  <c r="AH11" i="3" s="1"/>
  <c r="AI11" i="3" s="1"/>
  <c r="AD11" i="3"/>
  <c r="AE11" i="3" s="1"/>
  <c r="AA11" i="3"/>
  <c r="X11" i="3"/>
  <c r="Y11" i="3" s="1"/>
  <c r="T11" i="3"/>
  <c r="U11" i="3" s="1"/>
  <c r="V11" i="3" s="1"/>
  <c r="Q11" i="3"/>
  <c r="N11" i="3"/>
  <c r="O11" i="3" s="1"/>
  <c r="L11" i="3"/>
  <c r="J11" i="3"/>
  <c r="G11" i="3"/>
  <c r="H11" i="3" s="1"/>
  <c r="E11" i="3"/>
  <c r="AG10" i="3"/>
  <c r="AH10" i="3" s="1"/>
  <c r="AI10" i="3" s="1"/>
  <c r="AD10" i="3"/>
  <c r="AA10" i="3"/>
  <c r="X10" i="3"/>
  <c r="Y10" i="3" s="1"/>
  <c r="T10" i="3"/>
  <c r="U10" i="3" s="1"/>
  <c r="V10" i="3" s="1"/>
  <c r="Q10" i="3"/>
  <c r="N10" i="3"/>
  <c r="O10" i="3" s="1"/>
  <c r="L10" i="3"/>
  <c r="J10" i="3"/>
  <c r="G10" i="3"/>
  <c r="H10" i="3" s="1"/>
  <c r="E10" i="3"/>
  <c r="AG9" i="3"/>
  <c r="AH9" i="3" s="1"/>
  <c r="AI9" i="3" s="1"/>
  <c r="AD9" i="3"/>
  <c r="AE9" i="3" s="1"/>
  <c r="AA9" i="3"/>
  <c r="X9" i="3"/>
  <c r="Y9" i="3" s="1"/>
  <c r="T9" i="3"/>
  <c r="U9" i="3" s="1"/>
  <c r="V9" i="3" s="1"/>
  <c r="Q9" i="3"/>
  <c r="N9" i="3"/>
  <c r="O9" i="3" s="1"/>
  <c r="J9" i="3"/>
  <c r="G9" i="3"/>
  <c r="H9" i="3" s="1"/>
  <c r="E9" i="3"/>
  <c r="AG8" i="3"/>
  <c r="AH8" i="3" s="1"/>
  <c r="AI8" i="3" s="1"/>
  <c r="AD8" i="3"/>
  <c r="AE8" i="3" s="1"/>
  <c r="AA8" i="3"/>
  <c r="X8" i="3"/>
  <c r="Y8" i="3" s="1"/>
  <c r="T8" i="3"/>
  <c r="U8" i="3" s="1"/>
  <c r="V8" i="3" s="1"/>
  <c r="Q8" i="3"/>
  <c r="N8" i="3"/>
  <c r="O8" i="3" s="1"/>
  <c r="L8" i="3"/>
  <c r="J8" i="3"/>
  <c r="G8" i="3"/>
  <c r="H8" i="3" s="1"/>
  <c r="E8" i="3"/>
  <c r="AM14" i="2"/>
  <c r="AO14" i="2" s="1"/>
  <c r="AP14" i="2" s="1"/>
  <c r="AK33" i="1"/>
  <c r="AL33" i="1" s="1"/>
  <c r="AM33" i="1" s="1"/>
  <c r="AG33" i="1"/>
  <c r="AH33" i="1" s="1"/>
  <c r="AI33" i="1" s="1"/>
  <c r="AC33" i="1"/>
  <c r="Y33" i="1"/>
  <c r="Z33" i="1" s="1"/>
  <c r="AA33" i="1" s="1"/>
  <c r="V33" i="1"/>
  <c r="W33" i="1" s="1"/>
  <c r="S33" i="1"/>
  <c r="O33" i="1"/>
  <c r="P33" i="1" s="1"/>
  <c r="Q33" i="1" s="1"/>
  <c r="K33" i="1"/>
  <c r="G33" i="1"/>
  <c r="H33" i="1" s="1"/>
  <c r="I33" i="1" s="1"/>
  <c r="AK32" i="1"/>
  <c r="AL32" i="1" s="1"/>
  <c r="AM32" i="1" s="1"/>
  <c r="AG32" i="1"/>
  <c r="AH32" i="1" s="1"/>
  <c r="AI32" i="1" s="1"/>
  <c r="AC32" i="1"/>
  <c r="AD32" i="1" s="1"/>
  <c r="AE32" i="1" s="1"/>
  <c r="Y32" i="1"/>
  <c r="Z32" i="1" s="1"/>
  <c r="AA32" i="1" s="1"/>
  <c r="V32" i="1"/>
  <c r="W32" i="1" s="1"/>
  <c r="S32" i="1"/>
  <c r="O32" i="1"/>
  <c r="P32" i="1" s="1"/>
  <c r="Q32" i="1" s="1"/>
  <c r="M32" i="1"/>
  <c r="K32" i="1"/>
  <c r="G32" i="1"/>
  <c r="H32" i="1" s="1"/>
  <c r="I32" i="1" s="1"/>
  <c r="AK31" i="1"/>
  <c r="AL31" i="1" s="1"/>
  <c r="AM31" i="1" s="1"/>
  <c r="AG31" i="1"/>
  <c r="AH31" i="1" s="1"/>
  <c r="AI31" i="1" s="1"/>
  <c r="AC31" i="1"/>
  <c r="Y31" i="1"/>
  <c r="Z31" i="1" s="1"/>
  <c r="AA31" i="1" s="1"/>
  <c r="V31" i="1"/>
  <c r="W31" i="1" s="1"/>
  <c r="S31" i="1"/>
  <c r="O31" i="1"/>
  <c r="P31" i="1" s="1"/>
  <c r="Q31" i="1" s="1"/>
  <c r="M31" i="1"/>
  <c r="K31" i="1"/>
  <c r="G31" i="1"/>
  <c r="H31" i="1" s="1"/>
  <c r="I31" i="1" s="1"/>
  <c r="AK30" i="1"/>
  <c r="AL30" i="1" s="1"/>
  <c r="AM30" i="1" s="1"/>
  <c r="AG30" i="1"/>
  <c r="AC30" i="1"/>
  <c r="Y30" i="1"/>
  <c r="Z30" i="1" s="1"/>
  <c r="AA30" i="1" s="1"/>
  <c r="V30" i="1"/>
  <c r="W30" i="1" s="1"/>
  <c r="S30" i="1"/>
  <c r="O30" i="1"/>
  <c r="P30" i="1" s="1"/>
  <c r="Q30" i="1" s="1"/>
  <c r="M30" i="1"/>
  <c r="K30" i="1"/>
  <c r="G30" i="1"/>
  <c r="H30" i="1" s="1"/>
  <c r="I30" i="1" s="1"/>
  <c r="AK29" i="1"/>
  <c r="AL29" i="1" s="1"/>
  <c r="AM29" i="1" s="1"/>
  <c r="AG29" i="1"/>
  <c r="AH29" i="1" s="1"/>
  <c r="AI29" i="1" s="1"/>
  <c r="AC29" i="1"/>
  <c r="AD29" i="1" s="1"/>
  <c r="AE29" i="1" s="1"/>
  <c r="Y29" i="1"/>
  <c r="Z29" i="1" s="1"/>
  <c r="AA29" i="1" s="1"/>
  <c r="V29" i="1"/>
  <c r="W29" i="1" s="1"/>
  <c r="S29" i="1"/>
  <c r="O29" i="1"/>
  <c r="P29" i="1" s="1"/>
  <c r="Q29" i="1" s="1"/>
  <c r="M29" i="1"/>
  <c r="K29" i="1"/>
  <c r="G29" i="1"/>
  <c r="H29" i="1" s="1"/>
  <c r="I29" i="1" s="1"/>
  <c r="AK28" i="1"/>
  <c r="AL28" i="1" s="1"/>
  <c r="AM28" i="1" s="1"/>
  <c r="AG28" i="1"/>
  <c r="AH28" i="1" s="1"/>
  <c r="AI28" i="1" s="1"/>
  <c r="AC28" i="1"/>
  <c r="Y28" i="1"/>
  <c r="Z28" i="1" s="1"/>
  <c r="AA28" i="1" s="1"/>
  <c r="V28" i="1"/>
  <c r="W28" i="1" s="1"/>
  <c r="S28" i="1"/>
  <c r="O28" i="1"/>
  <c r="P28" i="1" s="1"/>
  <c r="Q28" i="1" s="1"/>
  <c r="M28" i="1"/>
  <c r="K28" i="1"/>
  <c r="G28" i="1"/>
  <c r="H28" i="1" s="1"/>
  <c r="I28" i="1" s="1"/>
  <c r="AK27" i="1"/>
  <c r="AL27" i="1" s="1"/>
  <c r="AM27" i="1" s="1"/>
  <c r="AG27" i="1"/>
  <c r="AH27" i="1" s="1"/>
  <c r="AI27" i="1" s="1"/>
  <c r="AC27" i="1"/>
  <c r="Y27" i="1"/>
  <c r="Z27" i="1" s="1"/>
  <c r="AA27" i="1" s="1"/>
  <c r="V27" i="1"/>
  <c r="W27" i="1" s="1"/>
  <c r="S27" i="1"/>
  <c r="O27" i="1"/>
  <c r="P27" i="1" s="1"/>
  <c r="Q27" i="1" s="1"/>
  <c r="M27" i="1"/>
  <c r="K27" i="1"/>
  <c r="G27" i="1"/>
  <c r="H27" i="1" s="1"/>
  <c r="I27" i="1" s="1"/>
  <c r="AK26" i="1"/>
  <c r="AL26" i="1" s="1"/>
  <c r="AM26" i="1" s="1"/>
  <c r="AG26" i="1"/>
  <c r="AH26" i="1" s="1"/>
  <c r="AI26" i="1" s="1"/>
  <c r="AC26" i="1"/>
  <c r="Y26" i="1"/>
  <c r="Z26" i="1" s="1"/>
  <c r="AA26" i="1" s="1"/>
  <c r="V26" i="1"/>
  <c r="W26" i="1" s="1"/>
  <c r="S26" i="1"/>
  <c r="O26" i="1"/>
  <c r="P26" i="1" s="1"/>
  <c r="Q26" i="1" s="1"/>
  <c r="M26" i="1"/>
  <c r="K26" i="1"/>
  <c r="G26" i="1"/>
  <c r="H26" i="1" s="1"/>
  <c r="I26" i="1" s="1"/>
  <c r="AK25" i="1"/>
  <c r="AL25" i="1" s="1"/>
  <c r="AM25" i="1" s="1"/>
  <c r="AG25" i="1"/>
  <c r="AH25" i="1" s="1"/>
  <c r="AI25" i="1" s="1"/>
  <c r="AC25" i="1"/>
  <c r="Y25" i="1"/>
  <c r="Z25" i="1" s="1"/>
  <c r="AA25" i="1" s="1"/>
  <c r="V25" i="1"/>
  <c r="W25" i="1" s="1"/>
  <c r="S25" i="1"/>
  <c r="O25" i="1"/>
  <c r="P25" i="1" s="1"/>
  <c r="Q25" i="1" s="1"/>
  <c r="M25" i="1"/>
  <c r="K25" i="1"/>
  <c r="G25" i="1"/>
  <c r="H25" i="1" s="1"/>
  <c r="I25" i="1" s="1"/>
  <c r="AK24" i="1"/>
  <c r="AL24" i="1" s="1"/>
  <c r="AM24" i="1" s="1"/>
  <c r="AG24" i="1"/>
  <c r="AH24" i="1" s="1"/>
  <c r="AI24" i="1" s="1"/>
  <c r="AC24" i="1"/>
  <c r="Y24" i="1"/>
  <c r="Z24" i="1" s="1"/>
  <c r="AA24" i="1" s="1"/>
  <c r="V24" i="1"/>
  <c r="W24" i="1" s="1"/>
  <c r="S24" i="1"/>
  <c r="O24" i="1"/>
  <c r="P24" i="1" s="1"/>
  <c r="Q24" i="1" s="1"/>
  <c r="M24" i="1"/>
  <c r="K24" i="1"/>
  <c r="G24" i="1"/>
  <c r="H24" i="1" s="1"/>
  <c r="I24" i="1" s="1"/>
  <c r="AK23" i="1"/>
  <c r="AL23" i="1" s="1"/>
  <c r="AM23" i="1" s="1"/>
  <c r="AG23" i="1"/>
  <c r="AH23" i="1" s="1"/>
  <c r="AI23" i="1" s="1"/>
  <c r="AC23" i="1"/>
  <c r="Y23" i="1"/>
  <c r="Z23" i="1" s="1"/>
  <c r="AA23" i="1" s="1"/>
  <c r="V23" i="1"/>
  <c r="W23" i="1" s="1"/>
  <c r="S23" i="1"/>
  <c r="O23" i="1"/>
  <c r="P23" i="1" s="1"/>
  <c r="Q23" i="1" s="1"/>
  <c r="M23" i="1"/>
  <c r="K23" i="1"/>
  <c r="G23" i="1"/>
  <c r="H23" i="1" s="1"/>
  <c r="I23" i="1" s="1"/>
  <c r="AK22" i="1"/>
  <c r="AL22" i="1" s="1"/>
  <c r="AM22" i="1" s="1"/>
  <c r="AG22" i="1"/>
  <c r="AH22" i="1" s="1"/>
  <c r="AI22" i="1" s="1"/>
  <c r="AC22" i="1"/>
  <c r="Y22" i="1"/>
  <c r="Z22" i="1" s="1"/>
  <c r="AA22" i="1" s="1"/>
  <c r="V22" i="1"/>
  <c r="W22" i="1" s="1"/>
  <c r="S22" i="1"/>
  <c r="O22" i="1"/>
  <c r="P22" i="1" s="1"/>
  <c r="Q22" i="1" s="1"/>
  <c r="K22" i="1"/>
  <c r="G22" i="1"/>
  <c r="H22" i="1" s="1"/>
  <c r="I22" i="1" s="1"/>
  <c r="AK21" i="1"/>
  <c r="AL21" i="1" s="1"/>
  <c r="AM21" i="1" s="1"/>
  <c r="AG21" i="1"/>
  <c r="AH21" i="1" s="1"/>
  <c r="AI21" i="1" s="1"/>
  <c r="AC21" i="1"/>
  <c r="Y21" i="1"/>
  <c r="Z21" i="1" s="1"/>
  <c r="AA21" i="1" s="1"/>
  <c r="V21" i="1"/>
  <c r="W21" i="1" s="1"/>
  <c r="S21" i="1"/>
  <c r="O21" i="1"/>
  <c r="P21" i="1" s="1"/>
  <c r="Q21" i="1" s="1"/>
  <c r="K21" i="1"/>
  <c r="G21" i="1"/>
  <c r="H21" i="1" s="1"/>
  <c r="I21" i="1" s="1"/>
  <c r="AK20" i="1"/>
  <c r="AL20" i="1" s="1"/>
  <c r="AM20" i="1" s="1"/>
  <c r="AG20" i="1"/>
  <c r="AH20" i="1" s="1"/>
  <c r="AI20" i="1" s="1"/>
  <c r="AC20" i="1"/>
  <c r="AD20" i="1" s="1"/>
  <c r="AE20" i="1" s="1"/>
  <c r="Y20" i="1"/>
  <c r="Z20" i="1" s="1"/>
  <c r="AA20" i="1" s="1"/>
  <c r="V20" i="1"/>
  <c r="W20" i="1" s="1"/>
  <c r="S20" i="1"/>
  <c r="O20" i="1"/>
  <c r="P20" i="1" s="1"/>
  <c r="Q20" i="1" s="1"/>
  <c r="M20" i="1"/>
  <c r="K20" i="1"/>
  <c r="G20" i="1"/>
  <c r="H20" i="1" s="1"/>
  <c r="I20" i="1" s="1"/>
  <c r="AK19" i="1"/>
  <c r="AL19" i="1" s="1"/>
  <c r="AM19" i="1" s="1"/>
  <c r="AG19" i="1"/>
  <c r="AH19" i="1" s="1"/>
  <c r="AI19" i="1" s="1"/>
  <c r="AC19" i="1"/>
  <c r="Y19" i="1"/>
  <c r="Z19" i="1" s="1"/>
  <c r="AA19" i="1" s="1"/>
  <c r="V19" i="1"/>
  <c r="W19" i="1" s="1"/>
  <c r="S19" i="1"/>
  <c r="O19" i="1"/>
  <c r="P19" i="1" s="1"/>
  <c r="Q19" i="1" s="1"/>
  <c r="M19" i="1"/>
  <c r="K19" i="1"/>
  <c r="G19" i="1"/>
  <c r="H19" i="1" s="1"/>
  <c r="I19" i="1" s="1"/>
  <c r="AK18" i="1"/>
  <c r="AL18" i="1" s="1"/>
  <c r="AM18" i="1" s="1"/>
  <c r="AG18" i="1"/>
  <c r="AH18" i="1" s="1"/>
  <c r="AI18" i="1" s="1"/>
  <c r="AC18" i="1"/>
  <c r="Y18" i="1"/>
  <c r="Z18" i="1" s="1"/>
  <c r="AA18" i="1" s="1"/>
  <c r="V18" i="1"/>
  <c r="W18" i="1" s="1"/>
  <c r="S18" i="1"/>
  <c r="O18" i="1"/>
  <c r="P18" i="1" s="1"/>
  <c r="Q18" i="1" s="1"/>
  <c r="M18" i="1"/>
  <c r="K18" i="1"/>
  <c r="G18" i="1"/>
  <c r="H18" i="1" s="1"/>
  <c r="I18" i="1" s="1"/>
  <c r="AK17" i="1"/>
  <c r="AL17" i="1" s="1"/>
  <c r="AM17" i="1" s="1"/>
  <c r="AG17" i="1"/>
  <c r="AH17" i="1" s="1"/>
  <c r="AI17" i="1" s="1"/>
  <c r="AC17" i="1"/>
  <c r="Y17" i="1"/>
  <c r="Z17" i="1" s="1"/>
  <c r="AA17" i="1" s="1"/>
  <c r="V17" i="1"/>
  <c r="W17" i="1" s="1"/>
  <c r="S17" i="1"/>
  <c r="O17" i="1"/>
  <c r="P17" i="1" s="1"/>
  <c r="Q17" i="1" s="1"/>
  <c r="M17" i="1"/>
  <c r="K17" i="1"/>
  <c r="G17" i="1"/>
  <c r="H17" i="1" s="1"/>
  <c r="I17" i="1" s="1"/>
  <c r="AK16" i="1"/>
  <c r="AL16" i="1" s="1"/>
  <c r="AM16" i="1" s="1"/>
  <c r="AG16" i="1"/>
  <c r="AH16" i="1" s="1"/>
  <c r="AI16" i="1" s="1"/>
  <c r="AC16" i="1"/>
  <c r="Y16" i="1"/>
  <c r="Z16" i="1" s="1"/>
  <c r="AA16" i="1" s="1"/>
  <c r="V16" i="1"/>
  <c r="W16" i="1" s="1"/>
  <c r="S16" i="1"/>
  <c r="O16" i="1"/>
  <c r="P16" i="1" s="1"/>
  <c r="Q16" i="1" s="1"/>
  <c r="M16" i="1"/>
  <c r="K16" i="1"/>
  <c r="G16" i="1"/>
  <c r="H16" i="1" s="1"/>
  <c r="I16" i="1" s="1"/>
  <c r="AK15" i="1"/>
  <c r="AL15" i="1" s="1"/>
  <c r="AM15" i="1" s="1"/>
  <c r="AG15" i="1"/>
  <c r="AH15" i="1" s="1"/>
  <c r="AI15" i="1" s="1"/>
  <c r="AC15" i="1"/>
  <c r="AD15" i="1" s="1"/>
  <c r="AE15" i="1" s="1"/>
  <c r="Y15" i="1"/>
  <c r="Z15" i="1" s="1"/>
  <c r="AA15" i="1" s="1"/>
  <c r="V15" i="1"/>
  <c r="W15" i="1" s="1"/>
  <c r="S15" i="1"/>
  <c r="O15" i="1"/>
  <c r="P15" i="1" s="1"/>
  <c r="Q15" i="1" s="1"/>
  <c r="M15" i="1"/>
  <c r="K15" i="1"/>
  <c r="G15" i="1"/>
  <c r="H15" i="1" s="1"/>
  <c r="I15" i="1" s="1"/>
  <c r="AK14" i="1"/>
  <c r="AL14" i="1" s="1"/>
  <c r="AM14" i="1" s="1"/>
  <c r="AG14" i="1"/>
  <c r="AH14" i="1" s="1"/>
  <c r="AI14" i="1" s="1"/>
  <c r="AC14" i="1"/>
  <c r="AD14" i="1" s="1"/>
  <c r="AE14" i="1" s="1"/>
  <c r="Y14" i="1"/>
  <c r="Z14" i="1" s="1"/>
  <c r="AA14" i="1" s="1"/>
  <c r="V14" i="1"/>
  <c r="W14" i="1" s="1"/>
  <c r="S14" i="1"/>
  <c r="O14" i="1"/>
  <c r="P14" i="1" s="1"/>
  <c r="Q14" i="1" s="1"/>
  <c r="M14" i="1"/>
  <c r="K14" i="1"/>
  <c r="G14" i="1"/>
  <c r="H14" i="1" s="1"/>
  <c r="I14" i="1" s="1"/>
  <c r="AK13" i="1"/>
  <c r="AL13" i="1" s="1"/>
  <c r="AM13" i="1" s="1"/>
  <c r="AG13" i="1"/>
  <c r="AH13" i="1" s="1"/>
  <c r="AI13" i="1" s="1"/>
  <c r="AC13" i="1"/>
  <c r="Y13" i="1"/>
  <c r="Z13" i="1" s="1"/>
  <c r="AA13" i="1" s="1"/>
  <c r="V13" i="1"/>
  <c r="W13" i="1" s="1"/>
  <c r="S13" i="1"/>
  <c r="O13" i="1"/>
  <c r="P13" i="1" s="1"/>
  <c r="Q13" i="1" s="1"/>
  <c r="M13" i="1"/>
  <c r="K13" i="1"/>
  <c r="G13" i="1"/>
  <c r="H13" i="1" s="1"/>
  <c r="I13" i="1" s="1"/>
  <c r="AK12" i="1"/>
  <c r="AL12" i="1" s="1"/>
  <c r="AM12" i="1" s="1"/>
  <c r="AG12" i="1"/>
  <c r="AH12" i="1" s="1"/>
  <c r="AI12" i="1" s="1"/>
  <c r="AC12" i="1"/>
  <c r="AD12" i="1" s="1"/>
  <c r="AE12" i="1" s="1"/>
  <c r="Y12" i="1"/>
  <c r="Z12" i="1" s="1"/>
  <c r="AA12" i="1" s="1"/>
  <c r="V12" i="1"/>
  <c r="W12" i="1" s="1"/>
  <c r="S12" i="1"/>
  <c r="O12" i="1"/>
  <c r="P12" i="1" s="1"/>
  <c r="Q12" i="1" s="1"/>
  <c r="M12" i="1"/>
  <c r="K12" i="1"/>
  <c r="G12" i="1"/>
  <c r="H12" i="1" s="1"/>
  <c r="I12" i="1" s="1"/>
  <c r="AK11" i="1"/>
  <c r="AL11" i="1" s="1"/>
  <c r="AM11" i="1" s="1"/>
  <c r="AG11" i="1"/>
  <c r="AH11" i="1" s="1"/>
  <c r="AI11" i="1" s="1"/>
  <c r="AC11" i="1"/>
  <c r="Y11" i="1"/>
  <c r="Z11" i="1" s="1"/>
  <c r="AA11" i="1" s="1"/>
  <c r="V11" i="1"/>
  <c r="W11" i="1" s="1"/>
  <c r="S11" i="1"/>
  <c r="O11" i="1"/>
  <c r="P11" i="1" s="1"/>
  <c r="Q11" i="1" s="1"/>
  <c r="M11" i="1"/>
  <c r="K11" i="1"/>
  <c r="G11" i="1"/>
  <c r="H11" i="1" s="1"/>
  <c r="I11" i="1" s="1"/>
  <c r="AK10" i="1"/>
  <c r="AL10" i="1" s="1"/>
  <c r="AM10" i="1" s="1"/>
  <c r="AG10" i="1"/>
  <c r="AC10" i="1"/>
  <c r="Y10" i="1"/>
  <c r="Z10" i="1" s="1"/>
  <c r="AA10" i="1" s="1"/>
  <c r="V10" i="1"/>
  <c r="W10" i="1" s="1"/>
  <c r="S10" i="1"/>
  <c r="O10" i="1"/>
  <c r="P10" i="1" s="1"/>
  <c r="Q10" i="1" s="1"/>
  <c r="M10" i="1"/>
  <c r="K10" i="1"/>
  <c r="G10" i="1"/>
  <c r="H10" i="1" s="1"/>
  <c r="I10" i="1" s="1"/>
  <c r="AK9" i="1"/>
  <c r="AL9" i="1" s="1"/>
  <c r="AM9" i="1" s="1"/>
  <c r="AG9" i="1"/>
  <c r="AH9" i="1" s="1"/>
  <c r="AI9" i="1" s="1"/>
  <c r="AC9" i="1"/>
  <c r="Y9" i="1"/>
  <c r="Z9" i="1" s="1"/>
  <c r="AA9" i="1" s="1"/>
  <c r="V9" i="1"/>
  <c r="W9" i="1" s="1"/>
  <c r="S9" i="1"/>
  <c r="O9" i="1"/>
  <c r="P9" i="1" s="1"/>
  <c r="Q9" i="1" s="1"/>
  <c r="K9" i="1"/>
  <c r="G9" i="1"/>
  <c r="H9" i="1" s="1"/>
  <c r="I9" i="1" s="1"/>
  <c r="AK8" i="1"/>
  <c r="AL8" i="1" s="1"/>
  <c r="AM8" i="1" s="1"/>
  <c r="AG8" i="1"/>
  <c r="AH8" i="1" s="1"/>
  <c r="AI8" i="1" s="1"/>
  <c r="AC8" i="1"/>
  <c r="Y8" i="1"/>
  <c r="Z8" i="1" s="1"/>
  <c r="AA8" i="1" s="1"/>
  <c r="V8" i="1"/>
  <c r="W8" i="1" s="1"/>
  <c r="S8" i="1"/>
  <c r="O8" i="1"/>
  <c r="P8" i="1" s="1"/>
  <c r="Q8" i="1" s="1"/>
  <c r="M8" i="1"/>
  <c r="K8" i="1"/>
  <c r="G8" i="1"/>
  <c r="H8" i="1" s="1"/>
  <c r="I8" i="1" s="1"/>
  <c r="AM20" i="8" l="1"/>
  <c r="AN20" i="8" s="1"/>
  <c r="AP20" i="8" s="1"/>
  <c r="AQ20" i="8" s="1"/>
  <c r="AS20" i="8" s="1"/>
  <c r="AT20" i="8" s="1"/>
  <c r="AH8" i="7"/>
  <c r="AI8" i="7" s="1"/>
  <c r="AK8" i="7" s="1"/>
  <c r="AL8" i="7" s="1"/>
  <c r="AN8" i="7" s="1"/>
  <c r="AO8" i="7" s="1"/>
  <c r="AH9" i="7"/>
  <c r="AI9" i="7" s="1"/>
  <c r="AK9" i="7" s="1"/>
  <c r="AL9" i="7" s="1"/>
  <c r="AN9" i="7" s="1"/>
  <c r="AO9" i="7" s="1"/>
  <c r="AH13" i="7"/>
  <c r="AI13" i="7" s="1"/>
  <c r="AK13" i="7" s="1"/>
  <c r="AL13" i="7" s="1"/>
  <c r="AN13" i="7" s="1"/>
  <c r="AO13" i="7" s="1"/>
  <c r="AM9" i="8"/>
  <c r="AN9" i="8" s="1"/>
  <c r="AP9" i="8" s="1"/>
  <c r="AQ9" i="8" s="1"/>
  <c r="AS9" i="8" s="1"/>
  <c r="AT9" i="8" s="1"/>
  <c r="AM24" i="8"/>
  <c r="AN24" i="8" s="1"/>
  <c r="AP24" i="8" s="1"/>
  <c r="AQ24" i="8" s="1"/>
  <c r="AS24" i="8" s="1"/>
  <c r="AT24" i="8" s="1"/>
  <c r="AH16" i="7"/>
  <c r="AI16" i="7" s="1"/>
  <c r="AK16" i="7" s="1"/>
  <c r="AL16" i="7" s="1"/>
  <c r="AN16" i="7" s="1"/>
  <c r="AO16" i="7" s="1"/>
  <c r="AH18" i="7"/>
  <c r="AI18" i="7" s="1"/>
  <c r="AK18" i="7" s="1"/>
  <c r="AL18" i="7" s="1"/>
  <c r="AN18" i="7" s="1"/>
  <c r="AO18" i="7" s="1"/>
  <c r="AP18" i="4"/>
  <c r="AQ18" i="4" s="1"/>
  <c r="AS18" i="4" s="1"/>
  <c r="AT18" i="4" s="1"/>
  <c r="AV18" i="4" s="1"/>
  <c r="AW18" i="4" s="1"/>
  <c r="AP8" i="4"/>
  <c r="AQ8" i="4" s="1"/>
  <c r="AS8" i="4" s="1"/>
  <c r="AT8" i="4" s="1"/>
  <c r="AV8" i="4" s="1"/>
  <c r="AW8" i="4" s="1"/>
  <c r="AJ24" i="3"/>
  <c r="AK24" i="3" s="1"/>
  <c r="AM24" i="3" s="1"/>
  <c r="AN24" i="3" s="1"/>
  <c r="AP24" i="3" s="1"/>
  <c r="AQ24" i="3" s="1"/>
  <c r="AJ23" i="3"/>
  <c r="AK23" i="3" s="1"/>
  <c r="AM23" i="3" s="1"/>
  <c r="AN23" i="3" s="1"/>
  <c r="AP23" i="3" s="1"/>
  <c r="AQ23" i="3" s="1"/>
  <c r="AJ17" i="3"/>
  <c r="AK17" i="3" s="1"/>
  <c r="AM17" i="3" s="1"/>
  <c r="AN17" i="3" s="1"/>
  <c r="AP17" i="3" s="1"/>
  <c r="AQ17" i="3" s="1"/>
  <c r="AJ8" i="3"/>
  <c r="AK8" i="3" s="1"/>
  <c r="AM8" i="3" s="1"/>
  <c r="AN8" i="3" s="1"/>
  <c r="AP8" i="3" s="1"/>
  <c r="AQ8" i="3" s="1"/>
  <c r="AJ15" i="3"/>
  <c r="AK15" i="3" s="1"/>
  <c r="AN23" i="1"/>
  <c r="AO23" i="1" s="1"/>
  <c r="AQ23" i="1" s="1"/>
  <c r="AR23" i="1" s="1"/>
  <c r="AT23" i="1" s="1"/>
  <c r="AU23" i="1" s="1"/>
  <c r="AN27" i="1"/>
  <c r="AN31" i="1"/>
  <c r="AO31" i="1" s="1"/>
  <c r="AQ31" i="1" s="1"/>
  <c r="AR31" i="1" s="1"/>
  <c r="AT31" i="1" s="1"/>
  <c r="AU31" i="1" s="1"/>
  <c r="AN8" i="1"/>
  <c r="AO8" i="1" s="1"/>
  <c r="AQ8" i="1" s="1"/>
  <c r="AR8" i="1" s="1"/>
  <c r="AT8" i="1" s="1"/>
  <c r="AU8" i="1" s="1"/>
  <c r="AN11" i="1"/>
  <c r="AO11" i="1" s="1"/>
  <c r="AQ11" i="1" s="1"/>
  <c r="AR11" i="1" s="1"/>
  <c r="AT11" i="1" s="1"/>
  <c r="AU11" i="1" s="1"/>
  <c r="AN15" i="1"/>
  <c r="AN19" i="1"/>
  <c r="AO19" i="1" s="1"/>
  <c r="AQ19" i="1" s="1"/>
  <c r="AR19" i="1" s="1"/>
  <c r="AT19" i="1" s="1"/>
  <c r="AU19" i="1" s="1"/>
  <c r="AK15" i="6"/>
  <c r="AL15" i="6" s="1"/>
  <c r="AN15" i="6" s="1"/>
  <c r="AO15" i="6" s="1"/>
  <c r="AQ15" i="6" s="1"/>
  <c r="AR15" i="6" s="1"/>
  <c r="AN10" i="1"/>
  <c r="AO10" i="1" s="1"/>
  <c r="AQ10" i="1" s="1"/>
  <c r="AR10" i="1" s="1"/>
  <c r="AT10" i="1" s="1"/>
  <c r="AU10" i="1" s="1"/>
  <c r="AN14" i="1"/>
  <c r="AN18" i="1"/>
  <c r="AO18" i="1" s="1"/>
  <c r="AQ18" i="1" s="1"/>
  <c r="AR18" i="1" s="1"/>
  <c r="AT18" i="1" s="1"/>
  <c r="AU18" i="1" s="1"/>
  <c r="AP11" i="4"/>
  <c r="AQ11" i="4" s="1"/>
  <c r="AS11" i="4" s="1"/>
  <c r="AT11" i="4" s="1"/>
  <c r="AV11" i="4" s="1"/>
  <c r="AW11" i="4" s="1"/>
  <c r="AN9" i="1"/>
  <c r="AO9" i="1" s="1"/>
  <c r="AQ9" i="1" s="1"/>
  <c r="AR9" i="1" s="1"/>
  <c r="AT9" i="1" s="1"/>
  <c r="AU9" i="1" s="1"/>
  <c r="AN13" i="1"/>
  <c r="AN17" i="1"/>
  <c r="AO17" i="1" s="1"/>
  <c r="AQ17" i="1" s="1"/>
  <c r="AR17" i="1" s="1"/>
  <c r="AT17" i="1" s="1"/>
  <c r="AU17" i="1" s="1"/>
  <c r="AI18" i="5"/>
  <c r="AJ18" i="5" s="1"/>
  <c r="AL18" i="5" s="1"/>
  <c r="AM18" i="5" s="1"/>
  <c r="AO18" i="5" s="1"/>
  <c r="AP18" i="5" s="1"/>
  <c r="AN12" i="1"/>
  <c r="AO12" i="1" s="1"/>
  <c r="AQ12" i="1" s="1"/>
  <c r="AR12" i="1" s="1"/>
  <c r="AU12" i="1" s="1"/>
  <c r="AN16" i="1"/>
  <c r="AI25" i="5"/>
  <c r="AJ25" i="5" s="1"/>
  <c r="AL25" i="5" s="1"/>
  <c r="AM25" i="5" s="1"/>
  <c r="AO25" i="5" s="1"/>
  <c r="AP25" i="5" s="1"/>
  <c r="AM21" i="2"/>
  <c r="AO21" i="2" s="1"/>
  <c r="AP21" i="2" s="1"/>
  <c r="AN21" i="1"/>
  <c r="AO21" i="1" s="1"/>
  <c r="AQ21" i="1" s="1"/>
  <c r="AR21" i="1" s="1"/>
  <c r="AT21" i="1" s="1"/>
  <c r="AU21" i="1" s="1"/>
  <c r="AN24" i="1"/>
  <c r="AO24" i="1" s="1"/>
  <c r="AQ24" i="1" s="1"/>
  <c r="AR24" i="1" s="1"/>
  <c r="AT24" i="1" s="1"/>
  <c r="AU24" i="1" s="1"/>
  <c r="AN28" i="1"/>
  <c r="AN32" i="1"/>
  <c r="AO32" i="1" s="1"/>
  <c r="AQ32" i="1" s="1"/>
  <c r="AR32" i="1" s="1"/>
  <c r="AT32" i="1" s="1"/>
  <c r="AU32" i="1" s="1"/>
  <c r="AM9" i="2"/>
  <c r="AO9" i="2" s="1"/>
  <c r="AP9" i="2" s="1"/>
  <c r="AM10" i="2"/>
  <c r="AO10" i="2" s="1"/>
  <c r="AP10" i="2" s="1"/>
  <c r="AM16" i="2"/>
  <c r="AO16" i="2" s="1"/>
  <c r="AP16" i="2" s="1"/>
  <c r="AJ16" i="3"/>
  <c r="AK16" i="3" s="1"/>
  <c r="AM16" i="3" s="1"/>
  <c r="AN16" i="3" s="1"/>
  <c r="AP16" i="3" s="1"/>
  <c r="AQ16" i="3" s="1"/>
  <c r="AJ22" i="3"/>
  <c r="AK22" i="3" s="1"/>
  <c r="AM22" i="3" s="1"/>
  <c r="AN22" i="3" s="1"/>
  <c r="AP22" i="3" s="1"/>
  <c r="AQ22" i="3" s="1"/>
  <c r="AJ33" i="3"/>
  <c r="AK33" i="3" s="1"/>
  <c r="AM33" i="3" s="1"/>
  <c r="AN33" i="3" s="1"/>
  <c r="AP33" i="3" s="1"/>
  <c r="AQ33" i="3" s="1"/>
  <c r="AP15" i="4"/>
  <c r="AQ15" i="4" s="1"/>
  <c r="AS15" i="4" s="1"/>
  <c r="AT15" i="4" s="1"/>
  <c r="AV15" i="4" s="1"/>
  <c r="AW15" i="4" s="1"/>
  <c r="AP16" i="4"/>
  <c r="AQ16" i="4" s="1"/>
  <c r="AS16" i="4" s="1"/>
  <c r="AT16" i="4" s="1"/>
  <c r="AV16" i="4" s="1"/>
  <c r="AW16" i="4" s="1"/>
  <c r="AP19" i="4"/>
  <c r="AQ19" i="4" s="1"/>
  <c r="AS19" i="4" s="1"/>
  <c r="AT19" i="4" s="1"/>
  <c r="AV19" i="4" s="1"/>
  <c r="AW19" i="4" s="1"/>
  <c r="AI13" i="5"/>
  <c r="AI21" i="5"/>
  <c r="AJ21" i="5" s="1"/>
  <c r="AL21" i="5" s="1"/>
  <c r="AM21" i="5" s="1"/>
  <c r="AO21" i="5" s="1"/>
  <c r="AP21" i="5" s="1"/>
  <c r="AI23" i="5"/>
  <c r="AJ23" i="5" s="1"/>
  <c r="AL23" i="5" s="1"/>
  <c r="AM23" i="5" s="1"/>
  <c r="AO23" i="5" s="1"/>
  <c r="AP23" i="5" s="1"/>
  <c r="AI28" i="5"/>
  <c r="AI29" i="5"/>
  <c r="AI32" i="5"/>
  <c r="AK11" i="6"/>
  <c r="AL11" i="6" s="1"/>
  <c r="AN11" i="6" s="1"/>
  <c r="AO11" i="6" s="1"/>
  <c r="AQ11" i="6" s="1"/>
  <c r="AR11" i="6" s="1"/>
  <c r="AK12" i="6"/>
  <c r="AL12" i="6" s="1"/>
  <c r="AN12" i="6" s="1"/>
  <c r="AO12" i="6" s="1"/>
  <c r="AR12" i="6" s="1"/>
  <c r="AH29" i="7"/>
  <c r="AI29" i="7" s="1"/>
  <c r="AK29" i="7" s="1"/>
  <c r="AL29" i="7" s="1"/>
  <c r="AN29" i="7" s="1"/>
  <c r="AO29" i="7" s="1"/>
  <c r="AH32" i="7"/>
  <c r="AI32" i="7" s="1"/>
  <c r="AK32" i="7" s="1"/>
  <c r="AL32" i="7" s="1"/>
  <c r="AN32" i="7" s="1"/>
  <c r="AO32" i="7" s="1"/>
  <c r="AM10" i="8"/>
  <c r="AN10" i="8" s="1"/>
  <c r="AP10" i="8" s="1"/>
  <c r="AQ10" i="8" s="1"/>
  <c r="AS10" i="8" s="1"/>
  <c r="AT10" i="8" s="1"/>
  <c r="AM11" i="8"/>
  <c r="AN11" i="8" s="1"/>
  <c r="AP11" i="8" s="1"/>
  <c r="AQ11" i="8" s="1"/>
  <c r="AS11" i="8" s="1"/>
  <c r="AT11" i="8" s="1"/>
  <c r="AM22" i="8"/>
  <c r="AN22" i="8" s="1"/>
  <c r="AP22" i="8" s="1"/>
  <c r="AQ22" i="8" s="1"/>
  <c r="AS22" i="8" s="1"/>
  <c r="AT22" i="8" s="1"/>
  <c r="AM30" i="8"/>
  <c r="AN30" i="8" s="1"/>
  <c r="AP30" i="8" s="1"/>
  <c r="AQ30" i="8" s="1"/>
  <c r="AS30" i="8" s="1"/>
  <c r="AT30" i="8" s="1"/>
  <c r="AM8" i="2"/>
  <c r="AO8" i="2" s="1"/>
  <c r="AP8" i="2" s="1"/>
  <c r="AM11" i="2"/>
  <c r="AO11" i="2" s="1"/>
  <c r="AP11" i="2" s="1"/>
  <c r="AM12" i="2"/>
  <c r="AP12" i="2" s="1"/>
  <c r="AM13" i="2"/>
  <c r="AO13" i="2" s="1"/>
  <c r="AP13" i="2" s="1"/>
  <c r="AM15" i="2"/>
  <c r="AO15" i="2" s="1"/>
  <c r="AP15" i="2" s="1"/>
  <c r="AM20" i="2"/>
  <c r="AO20" i="2" s="1"/>
  <c r="AP20" i="2" s="1"/>
  <c r="AM23" i="2"/>
  <c r="AO23" i="2" s="1"/>
  <c r="AP23" i="2" s="1"/>
  <c r="AM25" i="2"/>
  <c r="AO25" i="2" s="1"/>
  <c r="AP25" i="2" s="1"/>
  <c r="AM26" i="2"/>
  <c r="AO26" i="2" s="1"/>
  <c r="AP26" i="2" s="1"/>
  <c r="AM27" i="2"/>
  <c r="AO27" i="2" s="1"/>
  <c r="AP27" i="2" s="1"/>
  <c r="AM28" i="2"/>
  <c r="AO28" i="2" s="1"/>
  <c r="AP28" i="2" s="1"/>
  <c r="AM29" i="2"/>
  <c r="AO29" i="2" s="1"/>
  <c r="AP29" i="2" s="1"/>
  <c r="AM32" i="2"/>
  <c r="AO32" i="2" s="1"/>
  <c r="AP32" i="2" s="1"/>
  <c r="AJ12" i="3"/>
  <c r="AK12" i="3" s="1"/>
  <c r="AM12" i="3" s="1"/>
  <c r="AN12" i="3" s="1"/>
  <c r="AQ12" i="3" s="1"/>
  <c r="AJ13" i="3"/>
  <c r="AK13" i="3" s="1"/>
  <c r="AM13" i="3" s="1"/>
  <c r="AN13" i="3" s="1"/>
  <c r="AP13" i="3" s="1"/>
  <c r="AQ13" i="3" s="1"/>
  <c r="AJ14" i="3"/>
  <c r="AK14" i="3" s="1"/>
  <c r="AM14" i="3" s="1"/>
  <c r="AN14" i="3" s="1"/>
  <c r="AP14" i="3" s="1"/>
  <c r="AQ14" i="3" s="1"/>
  <c r="AJ18" i="3"/>
  <c r="AK18" i="3" s="1"/>
  <c r="AM18" i="3" s="1"/>
  <c r="AN18" i="3" s="1"/>
  <c r="AP18" i="3" s="1"/>
  <c r="AQ18" i="3" s="1"/>
  <c r="AJ19" i="3"/>
  <c r="AK19" i="3" s="1"/>
  <c r="AM19" i="3" s="1"/>
  <c r="AN19" i="3" s="1"/>
  <c r="AP19" i="3" s="1"/>
  <c r="AQ19" i="3" s="1"/>
  <c r="AJ21" i="3"/>
  <c r="AK21" i="3" s="1"/>
  <c r="AM21" i="3" s="1"/>
  <c r="AN21" i="3" s="1"/>
  <c r="AP21" i="3" s="1"/>
  <c r="AQ21" i="3" s="1"/>
  <c r="AJ31" i="3"/>
  <c r="AK31" i="3" s="1"/>
  <c r="AM31" i="3" s="1"/>
  <c r="AN31" i="3" s="1"/>
  <c r="AP31" i="3" s="1"/>
  <c r="AQ31" i="3" s="1"/>
  <c r="AJ32" i="3"/>
  <c r="AK32" i="3" s="1"/>
  <c r="AP14" i="4"/>
  <c r="AQ14" i="4" s="1"/>
  <c r="AS14" i="4" s="1"/>
  <c r="AT14" i="4" s="1"/>
  <c r="AV14" i="4" s="1"/>
  <c r="AW14" i="4" s="1"/>
  <c r="AP20" i="4"/>
  <c r="AQ20" i="4" s="1"/>
  <c r="AS20" i="4" s="1"/>
  <c r="AT20" i="4" s="1"/>
  <c r="AV20" i="4" s="1"/>
  <c r="AW20" i="4" s="1"/>
  <c r="AP21" i="4"/>
  <c r="AQ21" i="4" s="1"/>
  <c r="AS21" i="4" s="1"/>
  <c r="AT21" i="4" s="1"/>
  <c r="AV21" i="4" s="1"/>
  <c r="AW21" i="4" s="1"/>
  <c r="AP22" i="4"/>
  <c r="AQ22" i="4" s="1"/>
  <c r="AS22" i="4" s="1"/>
  <c r="AT22" i="4" s="1"/>
  <c r="AV22" i="4" s="1"/>
  <c r="AW22" i="4" s="1"/>
  <c r="AP23" i="4"/>
  <c r="AQ23" i="4" s="1"/>
  <c r="AS23" i="4" s="1"/>
  <c r="AT23" i="4" s="1"/>
  <c r="AV23" i="4" s="1"/>
  <c r="AW23" i="4" s="1"/>
  <c r="AP24" i="4"/>
  <c r="AQ24" i="4" s="1"/>
  <c r="AS24" i="4" s="1"/>
  <c r="AT24" i="4" s="1"/>
  <c r="AV24" i="4" s="1"/>
  <c r="AW24" i="4" s="1"/>
  <c r="AP29" i="4"/>
  <c r="AQ29" i="4" s="1"/>
  <c r="AS29" i="4" s="1"/>
  <c r="AT29" i="4" s="1"/>
  <c r="AV29" i="4" s="1"/>
  <c r="AW29" i="4" s="1"/>
  <c r="AP30" i="4"/>
  <c r="AQ30" i="4" s="1"/>
  <c r="AS30" i="4" s="1"/>
  <c r="AT30" i="4" s="1"/>
  <c r="AV30" i="4" s="1"/>
  <c r="AW30" i="4" s="1"/>
  <c r="AP31" i="4"/>
  <c r="AQ31" i="4" s="1"/>
  <c r="AS31" i="4" s="1"/>
  <c r="AT31" i="4" s="1"/>
  <c r="AV31" i="4" s="1"/>
  <c r="AW31" i="4" s="1"/>
  <c r="AP32" i="4"/>
  <c r="AQ32" i="4" s="1"/>
  <c r="AS32" i="4" s="1"/>
  <c r="AT32" i="4" s="1"/>
  <c r="AV32" i="4" s="1"/>
  <c r="AW32" i="4" s="1"/>
  <c r="AI8" i="5"/>
  <c r="AJ8" i="5" s="1"/>
  <c r="AL8" i="5" s="1"/>
  <c r="AM8" i="5" s="1"/>
  <c r="AO8" i="5" s="1"/>
  <c r="AP8" i="5" s="1"/>
  <c r="AI9" i="5"/>
  <c r="AJ9" i="5" s="1"/>
  <c r="AL9" i="5" s="1"/>
  <c r="AM9" i="5" s="1"/>
  <c r="AO9" i="5" s="1"/>
  <c r="AP9" i="5" s="1"/>
  <c r="AI10" i="5"/>
  <c r="AJ10" i="5" s="1"/>
  <c r="AL10" i="5" s="1"/>
  <c r="AM10" i="5" s="1"/>
  <c r="AO10" i="5" s="1"/>
  <c r="AP10" i="5" s="1"/>
  <c r="AI11" i="5"/>
  <c r="AI12" i="5"/>
  <c r="AJ12" i="5" s="1"/>
  <c r="AL12" i="5" s="1"/>
  <c r="AM12" i="5" s="1"/>
  <c r="AP12" i="5" s="1"/>
  <c r="AI19" i="5"/>
  <c r="AJ19" i="5" s="1"/>
  <c r="AL19" i="5" s="1"/>
  <c r="AM19" i="5" s="1"/>
  <c r="AO19" i="5" s="1"/>
  <c r="AP19" i="5" s="1"/>
  <c r="AI20" i="5"/>
  <c r="AJ20" i="5" s="1"/>
  <c r="AL20" i="5" s="1"/>
  <c r="AM20" i="5" s="1"/>
  <c r="AO20" i="5" s="1"/>
  <c r="AP20" i="5" s="1"/>
  <c r="AI24" i="5"/>
  <c r="AJ24" i="5" s="1"/>
  <c r="AL24" i="5" s="1"/>
  <c r="AM24" i="5" s="1"/>
  <c r="AO24" i="5" s="1"/>
  <c r="AP24" i="5" s="1"/>
  <c r="AI27" i="5"/>
  <c r="AJ27" i="5" s="1"/>
  <c r="AL27" i="5" s="1"/>
  <c r="AM27" i="5" s="1"/>
  <c r="AO27" i="5" s="1"/>
  <c r="AP27" i="5" s="1"/>
  <c r="AI30" i="5"/>
  <c r="AJ30" i="5" s="1"/>
  <c r="AL30" i="5" s="1"/>
  <c r="AM30" i="5" s="1"/>
  <c r="AO30" i="5" s="1"/>
  <c r="AP30" i="5" s="1"/>
  <c r="AI31" i="5"/>
  <c r="AJ31" i="5" s="1"/>
  <c r="AL31" i="5" s="1"/>
  <c r="AM31" i="5" s="1"/>
  <c r="AO31" i="5" s="1"/>
  <c r="AP31" i="5" s="1"/>
  <c r="AK10" i="6"/>
  <c r="AL10" i="6" s="1"/>
  <c r="AN10" i="6" s="1"/>
  <c r="AO10" i="6" s="1"/>
  <c r="AQ10" i="6" s="1"/>
  <c r="AR10" i="6" s="1"/>
  <c r="AK13" i="6"/>
  <c r="AL13" i="6" s="1"/>
  <c r="AN13" i="6" s="1"/>
  <c r="AO13" i="6" s="1"/>
  <c r="AQ13" i="6" s="1"/>
  <c r="AR13" i="6" s="1"/>
  <c r="AK17" i="6"/>
  <c r="AL17" i="6" s="1"/>
  <c r="AN17" i="6" s="1"/>
  <c r="AO17" i="6" s="1"/>
  <c r="AQ17" i="6" s="1"/>
  <c r="AR17" i="6" s="1"/>
  <c r="AK18" i="6"/>
  <c r="AL18" i="6" s="1"/>
  <c r="AN18" i="6" s="1"/>
  <c r="AO18" i="6" s="1"/>
  <c r="AQ18" i="6" s="1"/>
  <c r="AR18" i="6" s="1"/>
  <c r="AK19" i="6"/>
  <c r="AL19" i="6" s="1"/>
  <c r="AN19" i="6" s="1"/>
  <c r="AO19" i="6" s="1"/>
  <c r="AQ19" i="6" s="1"/>
  <c r="AR19" i="6" s="1"/>
  <c r="AK21" i="6"/>
  <c r="AL21" i="6" s="1"/>
  <c r="AN21" i="6" s="1"/>
  <c r="AO21" i="6" s="1"/>
  <c r="AQ21" i="6" s="1"/>
  <c r="AR21" i="6" s="1"/>
  <c r="AK28" i="6"/>
  <c r="AL28" i="6" s="1"/>
  <c r="AN28" i="6" s="1"/>
  <c r="AO28" i="6" s="1"/>
  <c r="AQ28" i="6" s="1"/>
  <c r="AR28" i="6" s="1"/>
  <c r="AK29" i="6"/>
  <c r="AL29" i="6" s="1"/>
  <c r="AN29" i="6" s="1"/>
  <c r="AO29" i="6" s="1"/>
  <c r="AQ29" i="6" s="1"/>
  <c r="AR29" i="6" s="1"/>
  <c r="AK30" i="6"/>
  <c r="AL30" i="6" s="1"/>
  <c r="AN30" i="6" s="1"/>
  <c r="AO30" i="6" s="1"/>
  <c r="AQ30" i="6" s="1"/>
  <c r="AR30" i="6" s="1"/>
  <c r="AK31" i="6"/>
  <c r="AL31" i="6" s="1"/>
  <c r="AN31" i="6" s="1"/>
  <c r="AO31" i="6" s="1"/>
  <c r="AQ31" i="6" s="1"/>
  <c r="AR31" i="6" s="1"/>
  <c r="AK33" i="6"/>
  <c r="AL33" i="6" s="1"/>
  <c r="AN33" i="6" s="1"/>
  <c r="AO33" i="6" s="1"/>
  <c r="AQ33" i="6" s="1"/>
  <c r="AR33" i="6" s="1"/>
  <c r="AH15" i="7"/>
  <c r="AI15" i="7" s="1"/>
  <c r="AK15" i="7" s="1"/>
  <c r="AL15" i="7" s="1"/>
  <c r="AN15" i="7" s="1"/>
  <c r="AO15" i="7" s="1"/>
  <c r="AH19" i="7"/>
  <c r="AI19" i="7" s="1"/>
  <c r="AK19" i="7" s="1"/>
  <c r="AL19" i="7" s="1"/>
  <c r="AN19" i="7" s="1"/>
  <c r="AO19" i="7" s="1"/>
  <c r="AH22" i="7"/>
  <c r="AI22" i="7" s="1"/>
  <c r="AK22" i="7" s="1"/>
  <c r="AL22" i="7" s="1"/>
  <c r="AN22" i="7" s="1"/>
  <c r="AO22" i="7" s="1"/>
  <c r="AH23" i="7"/>
  <c r="AI23" i="7" s="1"/>
  <c r="AK23" i="7" s="1"/>
  <c r="AL23" i="7" s="1"/>
  <c r="AN23" i="7" s="1"/>
  <c r="AO23" i="7" s="1"/>
  <c r="AH24" i="7"/>
  <c r="AI24" i="7" s="1"/>
  <c r="AK24" i="7" s="1"/>
  <c r="AL24" i="7" s="1"/>
  <c r="AN24" i="7" s="1"/>
  <c r="AO24" i="7" s="1"/>
  <c r="AH25" i="7"/>
  <c r="AI25" i="7" s="1"/>
  <c r="AK25" i="7" s="1"/>
  <c r="AL25" i="7" s="1"/>
  <c r="AN25" i="7" s="1"/>
  <c r="AO25" i="7" s="1"/>
  <c r="AH26" i="7"/>
  <c r="AI26" i="7" s="1"/>
  <c r="AK26" i="7" s="1"/>
  <c r="AL26" i="7" s="1"/>
  <c r="AN26" i="7" s="1"/>
  <c r="AO26" i="7" s="1"/>
  <c r="AH27" i="7"/>
  <c r="AI27" i="7" s="1"/>
  <c r="AK27" i="7" s="1"/>
  <c r="AL27" i="7" s="1"/>
  <c r="AN27" i="7" s="1"/>
  <c r="AO27" i="7" s="1"/>
  <c r="AH28" i="7"/>
  <c r="AI28" i="7" s="1"/>
  <c r="AK28" i="7" s="1"/>
  <c r="AL28" i="7" s="1"/>
  <c r="AN28" i="7" s="1"/>
  <c r="AO28" i="7" s="1"/>
  <c r="AH30" i="7"/>
  <c r="AI30" i="7" s="1"/>
  <c r="AK30" i="7" s="1"/>
  <c r="AL30" i="7" s="1"/>
  <c r="AN30" i="7" s="1"/>
  <c r="AO30" i="7" s="1"/>
  <c r="AH31" i="7"/>
  <c r="AI31" i="7" s="1"/>
  <c r="AK31" i="7" s="1"/>
  <c r="AL31" i="7" s="1"/>
  <c r="AN31" i="7" s="1"/>
  <c r="AO31" i="7" s="1"/>
  <c r="AM21" i="8"/>
  <c r="AN21" i="8" s="1"/>
  <c r="AP21" i="8" s="1"/>
  <c r="AQ21" i="8" s="1"/>
  <c r="AS21" i="8" s="1"/>
  <c r="AT21" i="8" s="1"/>
  <c r="AM29" i="8"/>
  <c r="AN29" i="8" s="1"/>
  <c r="AP29" i="8" s="1"/>
  <c r="AQ29" i="8" s="1"/>
  <c r="AS29" i="8" s="1"/>
  <c r="AT29" i="8" s="1"/>
  <c r="AM32" i="8"/>
  <c r="AN32" i="8" s="1"/>
  <c r="AP32" i="8" s="1"/>
  <c r="AQ32" i="8" s="1"/>
  <c r="AS32" i="8" s="1"/>
  <c r="AT32" i="8" s="1"/>
  <c r="AN20" i="1"/>
  <c r="AO20" i="1" s="1"/>
  <c r="AQ20" i="1" s="1"/>
  <c r="AR20" i="1" s="1"/>
  <c r="AT20" i="1" s="1"/>
  <c r="AU20" i="1" s="1"/>
  <c r="AN22" i="1"/>
  <c r="AN26" i="1"/>
  <c r="AO26" i="1" s="1"/>
  <c r="AQ26" i="1" s="1"/>
  <c r="AR26" i="1" s="1"/>
  <c r="AT26" i="1" s="1"/>
  <c r="AU26" i="1" s="1"/>
  <c r="AN30" i="1"/>
  <c r="AO30" i="1" s="1"/>
  <c r="AQ30" i="1" s="1"/>
  <c r="AR30" i="1" s="1"/>
  <c r="AT30" i="1" s="1"/>
  <c r="AU30" i="1" s="1"/>
  <c r="AN33" i="1"/>
  <c r="AO33" i="1" s="1"/>
  <c r="AQ33" i="1" s="1"/>
  <c r="AR33" i="1" s="1"/>
  <c r="AT33" i="1" s="1"/>
  <c r="AU33" i="1" s="1"/>
  <c r="AM19" i="2"/>
  <c r="AO19" i="2" s="1"/>
  <c r="AP19" i="2" s="1"/>
  <c r="AM24" i="2"/>
  <c r="AO24" i="2" s="1"/>
  <c r="AP24" i="2" s="1"/>
  <c r="AM30" i="2"/>
  <c r="AO30" i="2" s="1"/>
  <c r="AP30" i="2" s="1"/>
  <c r="AM31" i="2"/>
  <c r="AO31" i="2" s="1"/>
  <c r="AP31" i="2" s="1"/>
  <c r="AJ11" i="3"/>
  <c r="AK11" i="3" s="1"/>
  <c r="AM11" i="3" s="1"/>
  <c r="AN11" i="3" s="1"/>
  <c r="AP11" i="3" s="1"/>
  <c r="AQ11" i="3" s="1"/>
  <c r="AJ20" i="3"/>
  <c r="AK20" i="3" s="1"/>
  <c r="AM20" i="3" s="1"/>
  <c r="AN20" i="3" s="1"/>
  <c r="AP20" i="3" s="1"/>
  <c r="AQ20" i="3" s="1"/>
  <c r="AJ25" i="3"/>
  <c r="AK25" i="3" s="1"/>
  <c r="AM25" i="3" s="1"/>
  <c r="AN25" i="3" s="1"/>
  <c r="AP25" i="3" s="1"/>
  <c r="AQ25" i="3" s="1"/>
  <c r="AJ27" i="3"/>
  <c r="AK27" i="3" s="1"/>
  <c r="AM27" i="3" s="1"/>
  <c r="AN27" i="3" s="1"/>
  <c r="AP27" i="3" s="1"/>
  <c r="AQ27" i="3" s="1"/>
  <c r="AJ30" i="3"/>
  <c r="AK30" i="3" s="1"/>
  <c r="AM30" i="3" s="1"/>
  <c r="AN30" i="3" s="1"/>
  <c r="AP30" i="3" s="1"/>
  <c r="AQ30" i="3" s="1"/>
  <c r="AP12" i="4"/>
  <c r="AQ12" i="4" s="1"/>
  <c r="AS12" i="4" s="1"/>
  <c r="AT12" i="4" s="1"/>
  <c r="AW12" i="4" s="1"/>
  <c r="AP13" i="4"/>
  <c r="AQ13" i="4" s="1"/>
  <c r="AS13" i="4" s="1"/>
  <c r="AT13" i="4" s="1"/>
  <c r="AV13" i="4" s="1"/>
  <c r="AW13" i="4" s="1"/>
  <c r="AP26" i="4"/>
  <c r="AQ26" i="4" s="1"/>
  <c r="AS26" i="4" s="1"/>
  <c r="AT26" i="4" s="1"/>
  <c r="AV26" i="4" s="1"/>
  <c r="AW26" i="4" s="1"/>
  <c r="AP27" i="4"/>
  <c r="AQ27" i="4" s="1"/>
  <c r="AS27" i="4" s="1"/>
  <c r="AT27" i="4" s="1"/>
  <c r="AV27" i="4" s="1"/>
  <c r="AW27" i="4" s="1"/>
  <c r="AP28" i="4"/>
  <c r="AQ28" i="4" s="1"/>
  <c r="AS28" i="4" s="1"/>
  <c r="AT28" i="4" s="1"/>
  <c r="AV28" i="4" s="1"/>
  <c r="AW28" i="4" s="1"/>
  <c r="AI15" i="5"/>
  <c r="AJ15" i="5" s="1"/>
  <c r="AL15" i="5" s="1"/>
  <c r="AM15" i="5" s="1"/>
  <c r="AO15" i="5" s="1"/>
  <c r="AP15" i="5" s="1"/>
  <c r="AI26" i="5"/>
  <c r="AJ26" i="5" s="1"/>
  <c r="AL26" i="5" s="1"/>
  <c r="AM26" i="5" s="1"/>
  <c r="AO26" i="5" s="1"/>
  <c r="AP26" i="5" s="1"/>
  <c r="AK8" i="6"/>
  <c r="AL8" i="6" s="1"/>
  <c r="AN8" i="6" s="1"/>
  <c r="AO8" i="6" s="1"/>
  <c r="AQ8" i="6" s="1"/>
  <c r="AR8" i="6" s="1"/>
  <c r="AK9" i="6"/>
  <c r="AL9" i="6" s="1"/>
  <c r="AN9" i="6" s="1"/>
  <c r="AO9" i="6" s="1"/>
  <c r="AQ9" i="6" s="1"/>
  <c r="AR9" i="6" s="1"/>
  <c r="AK14" i="6"/>
  <c r="AL14" i="6" s="1"/>
  <c r="AN14" i="6" s="1"/>
  <c r="AO14" i="6" s="1"/>
  <c r="AQ14" i="6" s="1"/>
  <c r="AR14" i="6" s="1"/>
  <c r="AK20" i="6"/>
  <c r="AL20" i="6" s="1"/>
  <c r="AN20" i="6" s="1"/>
  <c r="AO20" i="6" s="1"/>
  <c r="AQ20" i="6" s="1"/>
  <c r="AR20" i="6" s="1"/>
  <c r="AK25" i="6"/>
  <c r="AL25" i="6" s="1"/>
  <c r="AN25" i="6" s="1"/>
  <c r="AO25" i="6" s="1"/>
  <c r="AQ25" i="6" s="1"/>
  <c r="AR25" i="6" s="1"/>
  <c r="AK32" i="6"/>
  <c r="AL32" i="6" s="1"/>
  <c r="AN32" i="6" s="1"/>
  <c r="AO32" i="6" s="1"/>
  <c r="AQ32" i="6" s="1"/>
  <c r="AR32" i="6" s="1"/>
  <c r="AH10" i="7"/>
  <c r="AI10" i="7" s="1"/>
  <c r="AK10" i="7" s="1"/>
  <c r="AL10" i="7" s="1"/>
  <c r="AN10" i="7" s="1"/>
  <c r="AO10" i="7" s="1"/>
  <c r="AH11" i="7"/>
  <c r="AI11" i="7" s="1"/>
  <c r="AK11" i="7" s="1"/>
  <c r="AL11" i="7" s="1"/>
  <c r="AN11" i="7" s="1"/>
  <c r="AO11" i="7" s="1"/>
  <c r="AH14" i="7"/>
  <c r="AI14" i="7" s="1"/>
  <c r="AK14" i="7" s="1"/>
  <c r="AL14" i="7" s="1"/>
  <c r="AN14" i="7" s="1"/>
  <c r="AO14" i="7" s="1"/>
  <c r="AH20" i="7"/>
  <c r="AI20" i="7" s="1"/>
  <c r="AK20" i="7" s="1"/>
  <c r="AL20" i="7" s="1"/>
  <c r="AN20" i="7" s="1"/>
  <c r="AO20" i="7" s="1"/>
  <c r="AH21" i="7"/>
  <c r="AI21" i="7" s="1"/>
  <c r="AK21" i="7" s="1"/>
  <c r="AL21" i="7" s="1"/>
  <c r="AN21" i="7" s="1"/>
  <c r="AO21" i="7" s="1"/>
  <c r="AM8" i="8"/>
  <c r="AN8" i="8" s="1"/>
  <c r="AP8" i="8" s="1"/>
  <c r="AQ8" i="8" s="1"/>
  <c r="AS8" i="8" s="1"/>
  <c r="AT8" i="8" s="1"/>
  <c r="AM16" i="8"/>
  <c r="AN16" i="8" s="1"/>
  <c r="AP16" i="8" s="1"/>
  <c r="AQ16" i="8" s="1"/>
  <c r="AS16" i="8" s="1"/>
  <c r="AT16" i="8" s="1"/>
  <c r="AM26" i="8"/>
  <c r="AN26" i="8" s="1"/>
  <c r="AP26" i="8" s="1"/>
  <c r="AQ26" i="8" s="1"/>
  <c r="AS26" i="8" s="1"/>
  <c r="AT26" i="8" s="1"/>
  <c r="AM27" i="8"/>
  <c r="AN27" i="8" s="1"/>
  <c r="AP27" i="8" s="1"/>
  <c r="AQ27" i="8" s="1"/>
  <c r="AS27" i="8" s="1"/>
  <c r="AT27" i="8" s="1"/>
  <c r="AM28" i="8"/>
  <c r="AN28" i="8" s="1"/>
  <c r="AP28" i="8" s="1"/>
  <c r="AQ28" i="8" s="1"/>
  <c r="AS28" i="8" s="1"/>
  <c r="AT28" i="8" s="1"/>
  <c r="AN25" i="1"/>
  <c r="AN29" i="1"/>
  <c r="AO29" i="1" s="1"/>
  <c r="AQ29" i="1" s="1"/>
  <c r="AR29" i="1" s="1"/>
  <c r="AT29" i="1" s="1"/>
  <c r="AU29" i="1" s="1"/>
  <c r="AM17" i="2"/>
  <c r="AO17" i="2" s="1"/>
  <c r="AP17" i="2" s="1"/>
  <c r="AM18" i="2"/>
  <c r="AO18" i="2" s="1"/>
  <c r="AP18" i="2" s="1"/>
  <c r="AM33" i="2"/>
  <c r="AO33" i="2" s="1"/>
  <c r="AP33" i="2" s="1"/>
  <c r="AJ9" i="3"/>
  <c r="AK9" i="3" s="1"/>
  <c r="AJ10" i="3"/>
  <c r="AK10" i="3" s="1"/>
  <c r="AM10" i="3" s="1"/>
  <c r="AN10" i="3" s="1"/>
  <c r="AP10" i="3" s="1"/>
  <c r="AQ10" i="3" s="1"/>
  <c r="AJ26" i="3"/>
  <c r="AK26" i="3" s="1"/>
  <c r="AM26" i="3" s="1"/>
  <c r="AN26" i="3" s="1"/>
  <c r="AP26" i="3" s="1"/>
  <c r="AQ26" i="3" s="1"/>
  <c r="AJ28" i="3"/>
  <c r="AK28" i="3" s="1"/>
  <c r="AM28" i="3" s="1"/>
  <c r="AN28" i="3" s="1"/>
  <c r="AP28" i="3" s="1"/>
  <c r="AQ28" i="3" s="1"/>
  <c r="AJ29" i="3"/>
  <c r="AK29" i="3" s="1"/>
  <c r="AM29" i="3" s="1"/>
  <c r="AN29" i="3" s="1"/>
  <c r="AP29" i="3" s="1"/>
  <c r="AQ29" i="3" s="1"/>
  <c r="AP9" i="4"/>
  <c r="AQ9" i="4" s="1"/>
  <c r="AS9" i="4" s="1"/>
  <c r="AT9" i="4" s="1"/>
  <c r="AV9" i="4" s="1"/>
  <c r="AW9" i="4" s="1"/>
  <c r="AP10" i="4"/>
  <c r="AQ10" i="4" s="1"/>
  <c r="AS10" i="4" s="1"/>
  <c r="AT10" i="4" s="1"/>
  <c r="AV10" i="4" s="1"/>
  <c r="AW10" i="4" s="1"/>
  <c r="AP17" i="4"/>
  <c r="AQ17" i="4" s="1"/>
  <c r="AS17" i="4" s="1"/>
  <c r="AT17" i="4" s="1"/>
  <c r="AV17" i="4" s="1"/>
  <c r="AW17" i="4" s="1"/>
  <c r="AP25" i="4"/>
  <c r="AQ25" i="4" s="1"/>
  <c r="AS25" i="4" s="1"/>
  <c r="AT25" i="4" s="1"/>
  <c r="AV25" i="4" s="1"/>
  <c r="AW25" i="4" s="1"/>
  <c r="AP33" i="4"/>
  <c r="AQ33" i="4" s="1"/>
  <c r="AS33" i="4" s="1"/>
  <c r="AT33" i="4" s="1"/>
  <c r="AV33" i="4" s="1"/>
  <c r="AW33" i="4" s="1"/>
  <c r="AJ11" i="5"/>
  <c r="AL11" i="5" s="1"/>
  <c r="AM11" i="5" s="1"/>
  <c r="AO11" i="5" s="1"/>
  <c r="AP11" i="5" s="1"/>
  <c r="AJ13" i="5"/>
  <c r="AL13" i="5" s="1"/>
  <c r="AM13" i="5" s="1"/>
  <c r="AO13" i="5" s="1"/>
  <c r="AP13" i="5" s="1"/>
  <c r="AI14" i="5"/>
  <c r="AJ14" i="5" s="1"/>
  <c r="AL14" i="5" s="1"/>
  <c r="AM14" i="5" s="1"/>
  <c r="AO14" i="5" s="1"/>
  <c r="AP14" i="5" s="1"/>
  <c r="AI16" i="5"/>
  <c r="AJ16" i="5" s="1"/>
  <c r="AL16" i="5" s="1"/>
  <c r="AM16" i="5" s="1"/>
  <c r="AO16" i="5" s="1"/>
  <c r="AP16" i="5" s="1"/>
  <c r="AI17" i="5"/>
  <c r="AJ17" i="5" s="1"/>
  <c r="AL17" i="5" s="1"/>
  <c r="AM17" i="5" s="1"/>
  <c r="AO17" i="5" s="1"/>
  <c r="AP17" i="5" s="1"/>
  <c r="AI22" i="5"/>
  <c r="AJ22" i="5" s="1"/>
  <c r="AL22" i="5" s="1"/>
  <c r="AM22" i="5" s="1"/>
  <c r="AO22" i="5" s="1"/>
  <c r="AP22" i="5" s="1"/>
  <c r="AJ28" i="5"/>
  <c r="AL28" i="5" s="1"/>
  <c r="AM28" i="5" s="1"/>
  <c r="AO28" i="5" s="1"/>
  <c r="AP28" i="5" s="1"/>
  <c r="AJ29" i="5"/>
  <c r="AL29" i="5" s="1"/>
  <c r="AM29" i="5" s="1"/>
  <c r="AO29" i="5" s="1"/>
  <c r="AP29" i="5" s="1"/>
  <c r="AJ32" i="5"/>
  <c r="AL32" i="5" s="1"/>
  <c r="AM32" i="5" s="1"/>
  <c r="AO32" i="5" s="1"/>
  <c r="AP32" i="5" s="1"/>
  <c r="AI33" i="5"/>
  <c r="AJ33" i="5" s="1"/>
  <c r="AL33" i="5" s="1"/>
  <c r="AM33" i="5" s="1"/>
  <c r="AO33" i="5" s="1"/>
  <c r="AP33" i="5" s="1"/>
  <c r="AK16" i="6"/>
  <c r="AL16" i="6" s="1"/>
  <c r="AN16" i="6" s="1"/>
  <c r="AO16" i="6" s="1"/>
  <c r="AQ16" i="6" s="1"/>
  <c r="AR16" i="6" s="1"/>
  <c r="AK22" i="6"/>
  <c r="AL22" i="6" s="1"/>
  <c r="AN22" i="6" s="1"/>
  <c r="AO22" i="6" s="1"/>
  <c r="AQ22" i="6" s="1"/>
  <c r="AR22" i="6" s="1"/>
  <c r="AK23" i="6"/>
  <c r="AL23" i="6" s="1"/>
  <c r="AN23" i="6" s="1"/>
  <c r="AO23" i="6" s="1"/>
  <c r="AQ23" i="6" s="1"/>
  <c r="AR23" i="6" s="1"/>
  <c r="AK24" i="6"/>
  <c r="AL24" i="6" s="1"/>
  <c r="AN24" i="6" s="1"/>
  <c r="AO24" i="6" s="1"/>
  <c r="AQ24" i="6" s="1"/>
  <c r="AR24" i="6" s="1"/>
  <c r="AK26" i="6"/>
  <c r="AL26" i="6" s="1"/>
  <c r="AN26" i="6" s="1"/>
  <c r="AO26" i="6" s="1"/>
  <c r="AQ26" i="6" s="1"/>
  <c r="AR26" i="6" s="1"/>
  <c r="AK27" i="6"/>
  <c r="AL27" i="6" s="1"/>
  <c r="AN27" i="6" s="1"/>
  <c r="AO27" i="6" s="1"/>
  <c r="AQ27" i="6" s="1"/>
  <c r="AR27" i="6" s="1"/>
  <c r="AH12" i="7"/>
  <c r="AI12" i="7" s="1"/>
  <c r="AK12" i="7" s="1"/>
  <c r="AL12" i="7" s="1"/>
  <c r="AO12" i="7" s="1"/>
  <c r="AH17" i="7"/>
  <c r="AI17" i="7" s="1"/>
  <c r="AK17" i="7" s="1"/>
  <c r="AL17" i="7" s="1"/>
  <c r="AN17" i="7" s="1"/>
  <c r="AO17" i="7" s="1"/>
  <c r="AH33" i="7"/>
  <c r="AI33" i="7" s="1"/>
  <c r="AK33" i="7" s="1"/>
  <c r="AL33" i="7" s="1"/>
  <c r="AN33" i="7" s="1"/>
  <c r="AO33" i="7" s="1"/>
  <c r="AM12" i="8"/>
  <c r="AN12" i="8" s="1"/>
  <c r="AP12" i="8" s="1"/>
  <c r="AQ12" i="8" s="1"/>
  <c r="AT12" i="8" s="1"/>
  <c r="AM13" i="8"/>
  <c r="AN13" i="8" s="1"/>
  <c r="AP13" i="8" s="1"/>
  <c r="AQ13" i="8" s="1"/>
  <c r="AS13" i="8" s="1"/>
  <c r="AT13" i="8" s="1"/>
  <c r="AM14" i="8"/>
  <c r="AN14" i="8" s="1"/>
  <c r="AP14" i="8" s="1"/>
  <c r="AQ14" i="8" s="1"/>
  <c r="AS14" i="8" s="1"/>
  <c r="AT14" i="8" s="1"/>
  <c r="AM15" i="8"/>
  <c r="AN15" i="8" s="1"/>
  <c r="AP15" i="8" s="1"/>
  <c r="AQ15" i="8" s="1"/>
  <c r="AS15" i="8" s="1"/>
  <c r="AT15" i="8" s="1"/>
  <c r="AM17" i="8"/>
  <c r="AN17" i="8" s="1"/>
  <c r="AP17" i="8" s="1"/>
  <c r="AQ17" i="8" s="1"/>
  <c r="AS17" i="8" s="1"/>
  <c r="AT17" i="8" s="1"/>
  <c r="AM18" i="8"/>
  <c r="AN18" i="8" s="1"/>
  <c r="AP18" i="8" s="1"/>
  <c r="AQ18" i="8" s="1"/>
  <c r="AS18" i="8" s="1"/>
  <c r="AT18" i="8" s="1"/>
  <c r="AM19" i="8"/>
  <c r="AN19" i="8" s="1"/>
  <c r="AP19" i="8" s="1"/>
  <c r="AQ19" i="8" s="1"/>
  <c r="AS19" i="8" s="1"/>
  <c r="AT19" i="8" s="1"/>
  <c r="AM23" i="8"/>
  <c r="AN23" i="8" s="1"/>
  <c r="AP23" i="8" s="1"/>
  <c r="AQ23" i="8" s="1"/>
  <c r="AS23" i="8" s="1"/>
  <c r="AT23" i="8" s="1"/>
  <c r="AM25" i="8"/>
  <c r="AN25" i="8" s="1"/>
  <c r="AP25" i="8" s="1"/>
  <c r="AQ25" i="8" s="1"/>
  <c r="AS25" i="8" s="1"/>
  <c r="AT25" i="8" s="1"/>
  <c r="AM31" i="8"/>
  <c r="AN31" i="8" s="1"/>
  <c r="AP31" i="8" s="1"/>
  <c r="AQ31" i="8" s="1"/>
  <c r="AS31" i="8" s="1"/>
  <c r="AT31" i="8" s="1"/>
  <c r="AM33" i="8"/>
  <c r="AN33" i="8" s="1"/>
  <c r="AP33" i="8" s="1"/>
  <c r="AQ33" i="8" s="1"/>
  <c r="AS33" i="8" s="1"/>
  <c r="AT33" i="8" s="1"/>
  <c r="AO15" i="1"/>
  <c r="AQ15" i="1" s="1"/>
  <c r="AR15" i="1" s="1"/>
  <c r="AT15" i="1" s="1"/>
  <c r="AU15" i="1" s="1"/>
  <c r="AO25" i="1"/>
  <c r="AQ25" i="1" s="1"/>
  <c r="AR25" i="1" s="1"/>
  <c r="AT25" i="1" s="1"/>
  <c r="AU25" i="1" s="1"/>
  <c r="AO27" i="1"/>
  <c r="AQ27" i="1" s="1"/>
  <c r="AR27" i="1" s="1"/>
  <c r="AT27" i="1" s="1"/>
  <c r="AU27" i="1" s="1"/>
  <c r="AO13" i="1"/>
  <c r="AQ13" i="1" s="1"/>
  <c r="AR13" i="1" s="1"/>
  <c r="AT13" i="1" s="1"/>
  <c r="AU13" i="1" s="1"/>
  <c r="AO16" i="1"/>
  <c r="AQ16" i="1" s="1"/>
  <c r="AR16" i="1" s="1"/>
  <c r="AT16" i="1" s="1"/>
  <c r="AU16" i="1" s="1"/>
  <c r="AO28" i="1"/>
  <c r="AQ28" i="1" s="1"/>
  <c r="AR28" i="1" s="1"/>
  <c r="AT28" i="1" s="1"/>
  <c r="AU28" i="1" s="1"/>
  <c r="AO14" i="1"/>
  <c r="AQ14" i="1" s="1"/>
  <c r="AR14" i="1" s="1"/>
  <c r="AT14" i="1" s="1"/>
  <c r="AU14" i="1" s="1"/>
  <c r="AO22" i="1"/>
  <c r="AQ22" i="1" s="1"/>
  <c r="AR22" i="1" s="1"/>
  <c r="AT22" i="1" s="1"/>
  <c r="AU22" i="1" s="1"/>
</calcChain>
</file>

<file path=xl/sharedStrings.xml><?xml version="1.0" encoding="utf-8"?>
<sst xmlns="http://schemas.openxmlformats.org/spreadsheetml/2006/main" count="610" uniqueCount="89">
  <si>
    <t>LP</t>
  </si>
  <si>
    <t>powierzchnia gmin [ha]</t>
  </si>
  <si>
    <t>liczba drzew</t>
  </si>
  <si>
    <t>tereny podmokłe [ha]</t>
  </si>
  <si>
    <t>długość zadrzewień [km]</t>
  </si>
  <si>
    <t>liczba pomników przyrody</t>
  </si>
  <si>
    <t>wody powierzchniowe [ha]</t>
  </si>
  <si>
    <t>długość cieków [km]</t>
  </si>
  <si>
    <t>powierzchnia zabudowana [ha]</t>
  </si>
  <si>
    <t>zieleń na powierzchni zabudowanej [ha]</t>
  </si>
  <si>
    <t>udział procentowy terenów zielonych na obszarach zabudowanych</t>
  </si>
  <si>
    <t>powierzchnia obszarów chronionych [ha]</t>
  </si>
  <si>
    <t>Powierzchnia terenu powyżej górnej granicy lasu [ha]</t>
  </si>
  <si>
    <t>Procentowy udział obszarów powyżej górnej granicy lasu</t>
  </si>
  <si>
    <t>powierzchnia korytarzy ekologicznych [ha]</t>
  </si>
  <si>
    <t>Pokrycie lasami [ha]</t>
  </si>
  <si>
    <t>Pokrycie lasami % powierzchni gminy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</si>
  <si>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</si>
  <si>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</si>
  <si>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</si>
  <si>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</si>
  <si>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</si>
  <si>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</si>
  <si>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</si>
  <si>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</si>
  <si>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</si>
  <si>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</si>
  <si>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</si>
  <si>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</si>
  <si>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</si>
  <si>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</si>
  <si>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</si>
  <si>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</si>
  <si>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</si>
  <si>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</si>
  <si>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</si>
  <si>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</si>
  <si>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</si>
  <si>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</si>
  <si>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</si>
  <si>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</si>
  <si>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</si>
  <si>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</si>
  <si>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</si>
  <si>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</si>
  <si>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</si>
  <si>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</si>
  <si>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</si>
  <si>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</si>
  <si>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</si>
  <si>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</si>
  <si>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NAZWA GMINY</t>
  </si>
  <si>
    <t>Złotoryja - gmina miejska</t>
  </si>
  <si>
    <t>Złotoryja - gmina wiejska</t>
  </si>
  <si>
    <t>udział procentowy terenów podmokłych w gminach</t>
  </si>
  <si>
    <t>pokrycie wodami % powierzchni gminy</t>
  </si>
  <si>
    <t>WRAŻLIWOŚĆ</t>
  </si>
  <si>
    <t>OCENA WRAŻLIWOŚCI</t>
  </si>
  <si>
    <t>WSKAŹNIK DO OCENY WRAŻLIWOŚCI 1 DRZEWA</t>
  </si>
  <si>
    <t>WSKAŹNIK DO OCENY WRAŻLIWOŚCI 2 TERENY PODMOKŁE</t>
  </si>
  <si>
    <t xml:space="preserve">WSKAŹNIK DO OCENY WRAŻLIWOŚCI 3 RZĄD DRZEW </t>
  </si>
  <si>
    <t>WSKAŹNIK DO OCENY WRAŻLIWOŚCI 4 POMNIKI PRZYRODY</t>
  </si>
  <si>
    <t>WSKAŹNIK DO OCENY WRAŻLIWOŚCI 5 POKRYCIE WODAMI</t>
  </si>
  <si>
    <t>WSKAŹNIK DO OCENY WRAŻLIWOŚCI 5 POKRYCIE WODAMI ZWAGOWANE</t>
  </si>
  <si>
    <t>wskaźnik do oceny wrażliwości 5 - pokrycie wodami</t>
  </si>
  <si>
    <t>WSKAŹNIK DO OCENY WRAŻLIWOŚCI 6 DŁUGOŚĆ CIEKÓW WODNYCH</t>
  </si>
  <si>
    <t>WSKAŹNIK DO OCENY WRAŻLIWOŚCI 7 TERENY ZIELONE NA OBSZARACH ZABUDOWANYCH</t>
  </si>
  <si>
    <t>WSKAŹNIK DO OCENY WRAŻLIWOŚCI 8 OBSZARY CHRONIONE ZWAGOWANE</t>
  </si>
  <si>
    <t xml:space="preserve">wskaźnik do oceny wrażliwości 8 obszary chronione </t>
  </si>
  <si>
    <t>wskaźnik do oceny wrażliwości 9 powierzchnia terenu powyżej górnej granicy lasu</t>
  </si>
  <si>
    <t>WSKAŹNIK DO OCENY WRAŻLIWOŚCI 9 POWIERZCHNIA TERENU POWYŻEJ GÓRNEJ GRANICY LASU</t>
  </si>
  <si>
    <t>wskaźnik do oceny wrażliwości 10 korytarze ekologiczne</t>
  </si>
  <si>
    <t>WSKAŹNIK DO OCENY WRAŻLIWOŚCI 10 KORYTARZE EKOLOGICZNE</t>
  </si>
  <si>
    <t>wskaźnik do oceny wrażliwości 11 pokrycie lasami</t>
  </si>
  <si>
    <t>WSKAŹNIK DO OCENY WRAŻLIWOŚCI 11 POKRYCIE LASAMI</t>
  </si>
  <si>
    <t>WSKAŹNIK DO OCENY WRAŻLIWOŚCI 2 TERENY PODMOKŁE ZWAGOWANE</t>
  </si>
  <si>
    <t>wskaźnik do oceny wrażliwości 2 tereny podmokłe</t>
  </si>
  <si>
    <t>WSKAŹNIK DO OCENY WRAŻLIWOŚCI 7 TERENY ZIELONE NA OBSZARACH ZABUDOWANYCH ZWAGOWWANE</t>
  </si>
  <si>
    <t>WSKAŹNIK DO OCENY WRAŻLIWOŚCI 5 - POKRYCIE WODAMI</t>
  </si>
  <si>
    <t>WSKAŹNIK DO OCENY WRAŻLIWOŚCI 8 OBSZARY CHRONIONE</t>
  </si>
  <si>
    <t>WSKAŹNIK DO OCENY WRAŻLIWOŚCI 7 TERENY ZIELONE NA OBSZARACH ZABUDOWANYCH ZWAGOWANY</t>
  </si>
  <si>
    <t>WSKAŹNIK DO OCENY WRAŻLIWOŚCI 11 POKRYCIE LASAMI ZWAGOWANY</t>
  </si>
  <si>
    <t>brak</t>
  </si>
  <si>
    <t>WSKAŹNIK DO OCENY WRAŻLIWOŚCI 6 DŁUGOŚĆ CIEKÓW WODNYCH ZWAGOWANY</t>
  </si>
  <si>
    <t>procentowy udział obszarów chronionych w danej gminie</t>
  </si>
  <si>
    <t>WSKAŹNIK DO OCENY WRAŻLIWOŚCI 1 DRZEWA ZWAGOWANY</t>
  </si>
  <si>
    <t>WSKAŹNIK DO OCENY WRAŻLIWOŚCI 3 RZĄD DRZEW  ZWAGOWANY</t>
  </si>
  <si>
    <t>WSKAŹNIK DO OCENY WRAŻLIWOŚCI 4 POMNIKI PRZYRODY ZWAGOWANY</t>
  </si>
  <si>
    <t>Korytarze ekologiczne % powierzchni gminy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</si>
</sst>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</font>
    <font>
      <b/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rgb="FF444444"/>
      <name val="Calibri"/>
      <family val="2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444444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444444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charset val="238"/>
    </font>
    <font>
      <b/>
      <sz val="11"/>
      <color rgb="FF444444"/>
      <name val="Calibri"/>
      <family val="2"/>
      <charset val="238"/>
    </font>
    <font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  <border>
      <left/>
      <right style="thin">
        <color rgb="FF757171"/>
      </right>
      <top style="thin">
        <color rgb="FF757171"/>
      </top>
      <bottom style="thin">
        <color rgb="FF757171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0" borderId="1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" fontId="10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 wrapText="1"/>
    </xf>
    <xf numFmtId="2" fontId="10" fillId="0" borderId="1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/>
    <xf numFmtId="0" fontId="15" fillId="6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8" borderId="13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/>
    </xf>
    <xf numFmtId="0" fontId="15" fillId="7" borderId="1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451100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950EDCE-E10A-F527-328E-278959060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577646</xdr:colOff>
      <xdr:row>5</xdr:row>
      <xdr:rowOff>147530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C1E80CE-A0FD-1E90-3565-AACF9A267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596696</xdr:colOff>
      <xdr:row>5</xdr:row>
      <xdr:rowOff>147530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E34CE1F-D517-F1C6-5003-D1B44D928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437492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EBDF90D-2134-23C8-A729-1241F7DAB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219778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1CE0C7C-EA66-43F8-8CD7-7BFFFDEA5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668814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9271630-C151-E0AD-5201-D7F99D387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219778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3FCB18E-FBF8-C30C-02BB-617178C8F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832100</xdr:colOff>
      <xdr:row>5</xdr:row>
      <xdr:rowOff>140726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899917B-2027-E97A-BD4B-FC79BE934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AY33"/>
  <sheetViews>
    <sheetView tabSelected="1" zoomScale="70" zoomScaleNormal="70" workbookViewId="0"/>
  </sheetViews>
  <sheetFormatPr defaultColWidth="9.140625" defaultRowHeight="12.75" x14ac:dyDescent="0.2"/>
  <cols>
    <col min="2" max="2" width="28.85546875" customWidth="1"/>
    <col min="3" max="4" width="0" hidden="1" customWidth="1"/>
    <col min="5" max="5" width="16" hidden="1" customWidth="1"/>
    <col min="6" max="6" width="11.85546875" customWidth="1"/>
    <col min="7" max="7" width="18" customWidth="1"/>
    <col min="8" max="9" width="16.42578125" customWidth="1"/>
    <col min="10" max="10" width="12.5703125" hidden="1" customWidth="1"/>
    <col min="11" max="11" width="17.140625" hidden="1" customWidth="1"/>
    <col min="12" max="12" width="14.85546875" hidden="1" customWidth="1"/>
    <col min="13" max="13" width="13.5703125" hidden="1" customWidth="1"/>
    <col min="14" max="14" width="11.42578125" customWidth="1"/>
    <col min="17" max="17" width="14.7109375" customWidth="1"/>
    <col min="19" max="19" width="18.140625" customWidth="1"/>
    <col min="20" max="21" width="0" hidden="1" customWidth="1"/>
    <col min="22" max="22" width="23" hidden="1" customWidth="1"/>
    <col min="23" max="23" width="19.7109375" hidden="1" customWidth="1"/>
    <col min="26" max="26" width="12" customWidth="1"/>
    <col min="27" max="27" width="14.7109375" customWidth="1"/>
    <col min="28" max="28" width="17.28515625" customWidth="1"/>
    <col min="29" max="29" width="13.85546875" customWidth="1"/>
    <col min="30" max="30" width="14.140625" customWidth="1"/>
    <col min="31" max="31" width="13" customWidth="1"/>
    <col min="32" max="32" width="15.85546875" customWidth="1"/>
    <col min="33" max="33" width="17.28515625" customWidth="1"/>
    <col min="34" max="34" width="16.7109375" customWidth="1"/>
    <col min="35" max="35" width="18.140625" customWidth="1"/>
    <col min="39" max="39" width="11.7109375" customWidth="1"/>
    <col min="40" max="40" width="15.85546875" style="2" customWidth="1"/>
    <col min="41" max="41" width="15.42578125" customWidth="1"/>
    <col min="42" max="47" width="15"/>
    <col min="48" max="48" width="20.7109375" customWidth="1"/>
    <col min="49" max="49" width="16.5703125" customWidth="1"/>
    <col min="50" max="1041" width="15"/>
  </cols>
  <sheetData>
    <row r="6" spans="1:51" ht="13.5" thickBot="1" x14ac:dyDescent="0.25"/>
    <row r="7" spans="1:51" s="1" customFormat="1" ht="127.5" x14ac:dyDescent="0.2">
      <c r="A7" s="85" t="s">
        <v>0</v>
      </c>
      <c r="B7" s="86" t="s">
        <v>51</v>
      </c>
      <c r="C7" s="8" t="s">
        <v>1</v>
      </c>
      <c r="D7" s="9" t="s">
        <v>2</v>
      </c>
      <c r="E7" s="10" t="s">
        <v>58</v>
      </c>
      <c r="F7" s="8" t="s">
        <v>3</v>
      </c>
      <c r="G7" s="9" t="s">
        <v>54</v>
      </c>
      <c r="H7" s="46" t="s">
        <v>76</v>
      </c>
      <c r="I7" s="10" t="s">
        <v>75</v>
      </c>
      <c r="J7" s="8" t="s">
        <v>4</v>
      </c>
      <c r="K7" s="10" t="s">
        <v>60</v>
      </c>
      <c r="L7" s="48" t="s">
        <v>5</v>
      </c>
      <c r="M7" s="10" t="s">
        <v>61</v>
      </c>
      <c r="N7" s="8" t="s">
        <v>6</v>
      </c>
      <c r="O7" s="11" t="s">
        <v>55</v>
      </c>
      <c r="P7" s="9" t="s">
        <v>64</v>
      </c>
      <c r="Q7" s="10" t="s">
        <v>63</v>
      </c>
      <c r="R7" s="8" t="s">
        <v>7</v>
      </c>
      <c r="S7" s="10" t="s">
        <v>65</v>
      </c>
      <c r="T7" s="8" t="s">
        <v>8</v>
      </c>
      <c r="U7" s="9" t="s">
        <v>9</v>
      </c>
      <c r="V7" s="9" t="s">
        <v>10</v>
      </c>
      <c r="W7" s="10" t="s">
        <v>66</v>
      </c>
      <c r="X7" s="8" t="s">
        <v>11</v>
      </c>
      <c r="Y7" s="9" t="s">
        <v>84</v>
      </c>
      <c r="Z7" s="9" t="s">
        <v>68</v>
      </c>
      <c r="AA7" s="10" t="s">
        <v>67</v>
      </c>
      <c r="AB7" s="8" t="s">
        <v>12</v>
      </c>
      <c r="AC7" s="9" t="s">
        <v>13</v>
      </c>
      <c r="AD7" s="9" t="s">
        <v>69</v>
      </c>
      <c r="AE7" s="10" t="s">
        <v>70</v>
      </c>
      <c r="AF7" s="8" t="s">
        <v>14</v>
      </c>
      <c r="AG7" s="9" t="s">
        <v>88</v>
      </c>
      <c r="AH7" s="106" t="s">
        <v>71</v>
      </c>
      <c r="AI7" s="87" t="s">
        <v>72</v>
      </c>
      <c r="AJ7" s="8" t="s">
        <v>15</v>
      </c>
      <c r="AK7" s="9" t="s">
        <v>16</v>
      </c>
      <c r="AL7" s="9" t="s">
        <v>73</v>
      </c>
      <c r="AM7" s="10" t="s">
        <v>74</v>
      </c>
      <c r="AN7" s="33" t="s">
        <v>56</v>
      </c>
      <c r="AO7" s="37" t="s">
        <v>57</v>
      </c>
      <c r="AP7" s="107" t="s">
        <v>17</v>
      </c>
      <c r="AQ7" s="105" t="s">
        <v>18</v>
      </c>
      <c r="AR7" s="108" t="s">
        <v>19</v>
      </c>
      <c r="AS7" s="108" t="s">
        <v>20</v>
      </c>
      <c r="AT7" s="109" t="s">
        <v>21</v>
      </c>
      <c r="AU7" s="108" t="s">
        <v>22</v>
      </c>
      <c r="AV7" s="110" t="s">
        <v>23</v>
      </c>
      <c r="AW7" s="110" t="s">
        <v>24</v>
      </c>
      <c r="AX7" s="110" t="s">
        <v>25</v>
      </c>
      <c r="AY7" s="110" t="s">
        <v>26</v>
      </c>
    </row>
    <row r="8" spans="1:51" ht="15" x14ac:dyDescent="0.25">
      <c r="A8" s="93">
        <v>1</v>
      </c>
      <c r="B8" s="14" t="s">
        <v>27</v>
      </c>
      <c r="C8" s="15">
        <v>24016</v>
      </c>
      <c r="D8" s="16">
        <v>4069</v>
      </c>
      <c r="E8" s="111">
        <f t="shared" ref="E8:E33" si="0">IF(D8&lt;1000,1,IF(D8&lt;2000,2,IF(D8&lt;3000,3,4)))</f>
        <v>4</v>
      </c>
      <c r="F8" s="18">
        <v>33.001579</v>
      </c>
      <c r="G8" s="19">
        <f t="shared" ref="G8:G33" si="1">(F8/C8)*100</f>
        <v>0.13741496918720852</v>
      </c>
      <c r="H8" s="41">
        <f t="shared" ref="H8:H33" si="2">IF(G8&lt;1,1,IF(G8&lt;1,2,IF(G8&lt;4,3,4)))</f>
        <v>1</v>
      </c>
      <c r="I8" s="20">
        <f t="shared" ref="I8:I33" si="3">H8*2</f>
        <v>2</v>
      </c>
      <c r="J8" s="15">
        <v>150.23260999999999</v>
      </c>
      <c r="K8" s="111">
        <f t="shared" ref="K8:K33" si="4">IF(J8&lt;10,1,IF(J8&lt;50,2,IF(J8&lt;100,3,4)))</f>
        <v>4</v>
      </c>
      <c r="L8" s="42">
        <v>16</v>
      </c>
      <c r="M8" s="111">
        <f>IF(L8&lt;20,1,IF(L8&lt;50,2,IF(L8&lt;100,3,4)))</f>
        <v>1</v>
      </c>
      <c r="N8" s="18">
        <v>276.60380299999997</v>
      </c>
      <c r="O8" s="19">
        <f t="shared" ref="O8:O33" si="5">N8/C8*100</f>
        <v>1.1517480138241172</v>
      </c>
      <c r="P8" s="112">
        <f t="shared" ref="P8:P33" si="6">IF(O8&lt;1,1,IF(O8&lt;7,2,IF(O8&lt;7.5,3,4)))</f>
        <v>2</v>
      </c>
      <c r="Q8" s="111">
        <f t="shared" ref="Q8:Q33" si="7">P8*2</f>
        <v>4</v>
      </c>
      <c r="R8" s="18">
        <v>330.36003000000005</v>
      </c>
      <c r="S8" s="20">
        <f t="shared" ref="S8:S33" si="8">IF(R8&lt;100,1,IF(R8&lt;150,2,IF(R8&lt;200,3,4)))</f>
        <v>4</v>
      </c>
      <c r="T8" s="15">
        <v>1983.64</v>
      </c>
      <c r="U8" s="16">
        <v>1105.55</v>
      </c>
      <c r="V8" s="19">
        <f t="shared" ref="V8:V33" si="9">U8/T8*100</f>
        <v>55.733399205500987</v>
      </c>
      <c r="W8" s="111">
        <f t="shared" ref="W8:W33" si="10">IF(V8&lt;10,1,IF(V8&lt;40,2,IF(V8&lt;70,3,4)))</f>
        <v>3</v>
      </c>
      <c r="X8" s="18">
        <v>6473.2362999999996</v>
      </c>
      <c r="Y8" s="22">
        <f t="shared" ref="Y8:Y33" si="11">X8/C8*100</f>
        <v>26.953848684210524</v>
      </c>
      <c r="Z8" s="112">
        <f t="shared" ref="Z8:Z33" si="12">IF(Y8&lt;25,1,IF(Y8&lt;50,2,IF(Y8&lt;75,3,4)))</f>
        <v>2</v>
      </c>
      <c r="AA8" s="111">
        <f t="shared" ref="AA8:AA33" si="13">Z8*2</f>
        <v>4</v>
      </c>
      <c r="AB8" s="18">
        <v>0</v>
      </c>
      <c r="AC8" s="19">
        <f t="shared" ref="AC8:AC33" si="14">AB8/C8*100</f>
        <v>0</v>
      </c>
      <c r="AD8" s="112">
        <v>0</v>
      </c>
      <c r="AE8" s="111">
        <f t="shared" ref="AE8:AE33" si="15">AD8*3</f>
        <v>0</v>
      </c>
      <c r="AF8" s="18">
        <v>8796.4411999999993</v>
      </c>
      <c r="AG8" s="19">
        <f t="shared" ref="AG8:AG33" si="16">AF8/C8*100</f>
        <v>36.627420053297797</v>
      </c>
      <c r="AH8" s="112">
        <f>IF(AG8&lt;10,1,IF(AG8&lt;30,2,IF(AG8&lt;60,3,4)))</f>
        <v>3</v>
      </c>
      <c r="AI8" s="111">
        <f t="shared" ref="AI8:AI33" si="17">AH8*3</f>
        <v>9</v>
      </c>
      <c r="AJ8" s="18">
        <v>7567.8963120899998</v>
      </c>
      <c r="AK8" s="19">
        <f t="shared" ref="AK8:AK33" si="18">AJ8/C8*100</f>
        <v>31.51189337146069</v>
      </c>
      <c r="AL8" s="16">
        <f t="shared" ref="AL8:AL33" si="19">IF(AK8&lt;10,1,IF(AK8&lt;30,2,IF(AK8&lt;60,3,4)))</f>
        <v>3</v>
      </c>
      <c r="AM8" s="20">
        <f t="shared" ref="AM8:AM33" si="20">AL8*2</f>
        <v>6</v>
      </c>
      <c r="AN8" s="34">
        <f t="shared" ref="AN8:AN33" si="21">(AM8+AI8+AE8+AA8+S8+Q8+I8)/7</f>
        <v>4.1428571428571432</v>
      </c>
      <c r="AO8" s="38">
        <f t="shared" ref="AO8:AO33" si="22">IF(AN8&lt;2,1,IF(AN8&lt;3,2,IF(AN8&lt;4,3,4)))</f>
        <v>4</v>
      </c>
      <c r="AP8" s="114">
        <v>3</v>
      </c>
      <c r="AQ8" s="41">
        <f t="shared" ref="AQ8:AQ33" si="23">AO8*AP8</f>
        <v>12</v>
      </c>
      <c r="AR8" s="38">
        <f t="shared" ref="AR8:AR33" si="24">IF(AQ8&lt;3,1,IF(AQ8&lt;5,2,IF(AQ8&lt;12,3,4)))</f>
        <v>4</v>
      </c>
      <c r="AS8" s="38">
        <v>2</v>
      </c>
      <c r="AT8" s="45">
        <f>AR8-AS8</f>
        <v>2</v>
      </c>
      <c r="AU8" s="123">
        <f>IF(AT8&lt;-1,1,IF(AT8&lt;1,2,IF(AT8=1,3,4)))</f>
        <v>4</v>
      </c>
      <c r="AV8" s="112">
        <v>2</v>
      </c>
      <c r="AW8" s="136">
        <v>7</v>
      </c>
      <c r="AX8" s="16">
        <f>AV8*AW8</f>
        <v>14</v>
      </c>
      <c r="AY8" s="140">
        <f>IF(AX8&lt;6,1,IF(AX8&lt;12,2,IF(AX8&lt;18,3,4)))</f>
        <v>3</v>
      </c>
    </row>
    <row r="9" spans="1:51" ht="15" x14ac:dyDescent="0.25">
      <c r="A9" s="93">
        <v>2</v>
      </c>
      <c r="B9" s="14" t="s">
        <v>28</v>
      </c>
      <c r="C9" s="15">
        <v>3218</v>
      </c>
      <c r="D9" s="16">
        <v>1040</v>
      </c>
      <c r="E9" s="111">
        <f t="shared" si="0"/>
        <v>2</v>
      </c>
      <c r="F9" s="18">
        <v>0.60615600000000003</v>
      </c>
      <c r="G9" s="19">
        <f t="shared" si="1"/>
        <v>1.883642013673089E-2</v>
      </c>
      <c r="H9" s="41">
        <f t="shared" si="2"/>
        <v>1</v>
      </c>
      <c r="I9" s="20">
        <f t="shared" si="3"/>
        <v>2</v>
      </c>
      <c r="J9" s="15">
        <v>28.398439999999997</v>
      </c>
      <c r="K9" s="111">
        <f t="shared" si="4"/>
        <v>2</v>
      </c>
      <c r="L9" s="42">
        <v>0</v>
      </c>
      <c r="M9" s="111">
        <v>0</v>
      </c>
      <c r="N9" s="18">
        <v>9.2501309999999997</v>
      </c>
      <c r="O9" s="19">
        <f t="shared" si="5"/>
        <v>0.28744968924798009</v>
      </c>
      <c r="P9" s="112">
        <f t="shared" si="6"/>
        <v>1</v>
      </c>
      <c r="Q9" s="111">
        <f t="shared" si="7"/>
        <v>2</v>
      </c>
      <c r="R9" s="18">
        <v>28.250869999999999</v>
      </c>
      <c r="S9" s="20">
        <f t="shared" si="8"/>
        <v>1</v>
      </c>
      <c r="T9" s="15">
        <v>244.9</v>
      </c>
      <c r="U9" s="16">
        <v>129.72999999999999</v>
      </c>
      <c r="V9" s="19">
        <f t="shared" si="9"/>
        <v>52.972641894650877</v>
      </c>
      <c r="W9" s="111">
        <f t="shared" si="10"/>
        <v>3</v>
      </c>
      <c r="X9" s="18">
        <v>3179.7833000000001</v>
      </c>
      <c r="Y9" s="22">
        <f t="shared" si="11"/>
        <v>98.812408328154135</v>
      </c>
      <c r="Z9" s="112">
        <f t="shared" si="12"/>
        <v>4</v>
      </c>
      <c r="AA9" s="111">
        <f t="shared" si="13"/>
        <v>8</v>
      </c>
      <c r="AB9" s="18">
        <v>0</v>
      </c>
      <c r="AC9" s="19">
        <f t="shared" si="14"/>
        <v>0</v>
      </c>
      <c r="AD9" s="112">
        <v>0</v>
      </c>
      <c r="AE9" s="111">
        <f t="shared" si="15"/>
        <v>0</v>
      </c>
      <c r="AF9" s="18">
        <v>2705.7498999999998</v>
      </c>
      <c r="AG9" s="19">
        <f t="shared" si="16"/>
        <v>84.081724673710369</v>
      </c>
      <c r="AH9" s="112">
        <f>IF(AG9&lt;10,1,IF(AG9&lt;30,2,IF(AG9&lt;60,3,4)))</f>
        <v>4</v>
      </c>
      <c r="AI9" s="111">
        <f t="shared" si="17"/>
        <v>12</v>
      </c>
      <c r="AJ9" s="18">
        <v>1819.9798080999999</v>
      </c>
      <c r="AK9" s="19">
        <f t="shared" si="18"/>
        <v>56.556240152268487</v>
      </c>
      <c r="AL9" s="16">
        <f t="shared" si="19"/>
        <v>3</v>
      </c>
      <c r="AM9" s="20">
        <f t="shared" si="20"/>
        <v>6</v>
      </c>
      <c r="AN9" s="34">
        <f t="shared" si="21"/>
        <v>4.4285714285714288</v>
      </c>
      <c r="AO9" s="38">
        <f t="shared" si="22"/>
        <v>4</v>
      </c>
      <c r="AP9" s="114">
        <v>2</v>
      </c>
      <c r="AQ9" s="41">
        <f t="shared" si="23"/>
        <v>8</v>
      </c>
      <c r="AR9" s="38">
        <f t="shared" si="24"/>
        <v>3</v>
      </c>
      <c r="AS9" s="38">
        <v>1</v>
      </c>
      <c r="AT9" s="45">
        <f>AR9-AS9</f>
        <v>2</v>
      </c>
      <c r="AU9" s="123">
        <f>IF(AT9&lt;-1,1,IF(AT9&lt;1,2,IF(AT9=1,3,4)))</f>
        <v>4</v>
      </c>
      <c r="AV9" s="112">
        <v>2</v>
      </c>
      <c r="AW9" s="136">
        <v>7</v>
      </c>
      <c r="AX9" s="16">
        <f t="shared" ref="AX9:AX33" si="25">AV9*AW9</f>
        <v>14</v>
      </c>
      <c r="AY9" s="140">
        <f t="shared" ref="AY9:AY33" si="26">IF(AX9&lt;6,1,IF(AX9&lt;12,2,IF(AX9&lt;18,3,4)))</f>
        <v>3</v>
      </c>
    </row>
    <row r="10" spans="1:51" ht="25.5" x14ac:dyDescent="0.25">
      <c r="A10" s="93">
        <v>3</v>
      </c>
      <c r="B10" s="23" t="s">
        <v>52</v>
      </c>
      <c r="C10" s="15">
        <v>1151</v>
      </c>
      <c r="D10" s="16">
        <v>179</v>
      </c>
      <c r="E10" s="111">
        <f t="shared" si="0"/>
        <v>1</v>
      </c>
      <c r="F10" s="18">
        <v>0.36213800000000002</v>
      </c>
      <c r="G10" s="19">
        <f t="shared" si="1"/>
        <v>3.1462901824500442E-2</v>
      </c>
      <c r="H10" s="41">
        <f t="shared" si="2"/>
        <v>1</v>
      </c>
      <c r="I10" s="20">
        <f t="shared" si="3"/>
        <v>2</v>
      </c>
      <c r="J10" s="15">
        <v>6.0833999999999993</v>
      </c>
      <c r="K10" s="111">
        <f t="shared" si="4"/>
        <v>1</v>
      </c>
      <c r="L10" s="42">
        <v>8</v>
      </c>
      <c r="M10" s="111">
        <f t="shared" ref="M10:M20" si="27">IF(L10&lt;20,1,IF(L10&lt;50,2,IF(L10&lt;100,3,4)))</f>
        <v>1</v>
      </c>
      <c r="N10" s="18">
        <v>11.295439</v>
      </c>
      <c r="O10" s="19">
        <f t="shared" si="5"/>
        <v>0.98135873153779329</v>
      </c>
      <c r="P10" s="112">
        <f t="shared" si="6"/>
        <v>1</v>
      </c>
      <c r="Q10" s="111">
        <f t="shared" si="7"/>
        <v>2</v>
      </c>
      <c r="R10" s="18">
        <v>12.434059999999999</v>
      </c>
      <c r="S10" s="20">
        <f t="shared" si="8"/>
        <v>1</v>
      </c>
      <c r="T10" s="15">
        <v>500.85</v>
      </c>
      <c r="U10" s="16">
        <v>170.44</v>
      </c>
      <c r="V10" s="19">
        <f t="shared" si="9"/>
        <v>34.030148747129878</v>
      </c>
      <c r="W10" s="111">
        <f t="shared" si="10"/>
        <v>2</v>
      </c>
      <c r="X10" s="18">
        <v>85.769499999999994</v>
      </c>
      <c r="Y10" s="22">
        <f t="shared" si="11"/>
        <v>7.4517376194613378</v>
      </c>
      <c r="Z10" s="112">
        <f t="shared" si="12"/>
        <v>1</v>
      </c>
      <c r="AA10" s="111">
        <f t="shared" si="13"/>
        <v>2</v>
      </c>
      <c r="AB10" s="18">
        <v>0</v>
      </c>
      <c r="AC10" s="19">
        <f t="shared" si="14"/>
        <v>0</v>
      </c>
      <c r="AD10" s="112">
        <v>0</v>
      </c>
      <c r="AE10" s="111">
        <f t="shared" si="15"/>
        <v>0</v>
      </c>
      <c r="AF10" s="18">
        <v>0</v>
      </c>
      <c r="AG10" s="19">
        <f t="shared" si="16"/>
        <v>0</v>
      </c>
      <c r="AH10" s="112">
        <v>0</v>
      </c>
      <c r="AI10" s="111">
        <f t="shared" si="17"/>
        <v>0</v>
      </c>
      <c r="AJ10" s="18">
        <v>140.276665334</v>
      </c>
      <c r="AK10" s="19">
        <f t="shared" si="18"/>
        <v>12.187373182797568</v>
      </c>
      <c r="AL10" s="16">
        <f t="shared" si="19"/>
        <v>2</v>
      </c>
      <c r="AM10" s="20">
        <f t="shared" si="20"/>
        <v>4</v>
      </c>
      <c r="AN10" s="34">
        <f t="shared" si="21"/>
        <v>1.5714285714285714</v>
      </c>
      <c r="AO10" s="38">
        <f t="shared" si="22"/>
        <v>1</v>
      </c>
      <c r="AP10" s="114">
        <v>3</v>
      </c>
      <c r="AQ10" s="41">
        <f t="shared" si="23"/>
        <v>3</v>
      </c>
      <c r="AR10" s="38">
        <f t="shared" si="24"/>
        <v>2</v>
      </c>
      <c r="AS10" s="38">
        <v>2</v>
      </c>
      <c r="AT10" s="45">
        <f>AR10-AS10</f>
        <v>0</v>
      </c>
      <c r="AU10" s="121">
        <f>IF(AT10&lt;-1,1,IF(AT10&lt;1,2,IF(AT10=1,3,4)))</f>
        <v>2</v>
      </c>
      <c r="AV10" s="112">
        <v>2</v>
      </c>
      <c r="AW10" s="136">
        <v>7</v>
      </c>
      <c r="AX10" s="16">
        <f t="shared" si="25"/>
        <v>14</v>
      </c>
      <c r="AY10" s="140">
        <f t="shared" si="26"/>
        <v>3</v>
      </c>
    </row>
    <row r="11" spans="1:51" ht="15" x14ac:dyDescent="0.25">
      <c r="A11" s="93">
        <v>4</v>
      </c>
      <c r="B11" s="14" t="s">
        <v>29</v>
      </c>
      <c r="C11" s="15">
        <v>2072</v>
      </c>
      <c r="D11" s="16">
        <v>733</v>
      </c>
      <c r="E11" s="111">
        <f t="shared" si="0"/>
        <v>1</v>
      </c>
      <c r="F11" s="18">
        <v>2.5038650000000002</v>
      </c>
      <c r="G11" s="19">
        <f t="shared" si="1"/>
        <v>0.12084290540540542</v>
      </c>
      <c r="H11" s="41">
        <f t="shared" si="2"/>
        <v>1</v>
      </c>
      <c r="I11" s="20">
        <f t="shared" si="3"/>
        <v>2</v>
      </c>
      <c r="J11" s="15">
        <v>17.450020000000002</v>
      </c>
      <c r="K11" s="111">
        <f t="shared" si="4"/>
        <v>2</v>
      </c>
      <c r="L11" s="42">
        <v>7</v>
      </c>
      <c r="M11" s="111">
        <f t="shared" si="27"/>
        <v>1</v>
      </c>
      <c r="N11" s="18">
        <v>8.1199349999999999</v>
      </c>
      <c r="O11" s="19">
        <f t="shared" si="5"/>
        <v>0.39188875482625485</v>
      </c>
      <c r="P11" s="112">
        <f t="shared" si="6"/>
        <v>1</v>
      </c>
      <c r="Q11" s="111">
        <f t="shared" si="7"/>
        <v>2</v>
      </c>
      <c r="R11" s="18">
        <v>52.636650000000003</v>
      </c>
      <c r="S11" s="20">
        <f t="shared" si="8"/>
        <v>1</v>
      </c>
      <c r="T11" s="15">
        <v>711.89</v>
      </c>
      <c r="U11" s="16">
        <v>525.46</v>
      </c>
      <c r="V11" s="19">
        <f t="shared" si="9"/>
        <v>73.811965331722604</v>
      </c>
      <c r="W11" s="111">
        <f t="shared" si="10"/>
        <v>4</v>
      </c>
      <c r="X11" s="18">
        <v>562.21299999999997</v>
      </c>
      <c r="Y11" s="22">
        <f t="shared" si="11"/>
        <v>27.133832046332046</v>
      </c>
      <c r="Z11" s="112">
        <f t="shared" si="12"/>
        <v>2</v>
      </c>
      <c r="AA11" s="111">
        <f t="shared" si="13"/>
        <v>4</v>
      </c>
      <c r="AB11" s="18">
        <v>0</v>
      </c>
      <c r="AC11" s="19">
        <f t="shared" si="14"/>
        <v>0</v>
      </c>
      <c r="AD11" s="112">
        <v>0</v>
      </c>
      <c r="AE11" s="111">
        <f t="shared" si="15"/>
        <v>0</v>
      </c>
      <c r="AF11" s="18">
        <v>582.20360000000005</v>
      </c>
      <c r="AG11" s="19">
        <f t="shared" si="16"/>
        <v>28.098629343629344</v>
      </c>
      <c r="AH11" s="112">
        <f t="shared" ref="AH11:AH29" si="28">IF(AG11&lt;10,1,IF(AG11&lt;30,2,IF(AG11&lt;60,3,4)))</f>
        <v>2</v>
      </c>
      <c r="AI11" s="111">
        <f t="shared" si="17"/>
        <v>6</v>
      </c>
      <c r="AJ11" s="18">
        <v>1068.64684708</v>
      </c>
      <c r="AK11" s="19">
        <f t="shared" si="18"/>
        <v>51.575620032818534</v>
      </c>
      <c r="AL11" s="16">
        <f t="shared" si="19"/>
        <v>3</v>
      </c>
      <c r="AM11" s="20">
        <f t="shared" si="20"/>
        <v>6</v>
      </c>
      <c r="AN11" s="34">
        <f t="shared" si="21"/>
        <v>3</v>
      </c>
      <c r="AO11" s="38">
        <f t="shared" si="22"/>
        <v>3</v>
      </c>
      <c r="AP11" s="114">
        <v>2</v>
      </c>
      <c r="AQ11" s="41">
        <f t="shared" si="23"/>
        <v>6</v>
      </c>
      <c r="AR11" s="38">
        <f t="shared" si="24"/>
        <v>3</v>
      </c>
      <c r="AS11" s="38">
        <v>2</v>
      </c>
      <c r="AT11" s="45">
        <f>AR11-AS11</f>
        <v>1</v>
      </c>
      <c r="AU11" s="122">
        <f>IF(AT11&lt;-1,1,IF(AT11&lt;1,2,IF(AT11=1,3,4)))</f>
        <v>3</v>
      </c>
      <c r="AV11" s="112">
        <v>2</v>
      </c>
      <c r="AW11" s="136">
        <v>7</v>
      </c>
      <c r="AX11" s="16">
        <f t="shared" si="25"/>
        <v>14</v>
      </c>
      <c r="AY11" s="140">
        <f t="shared" si="26"/>
        <v>3</v>
      </c>
    </row>
    <row r="12" spans="1:51" ht="15" x14ac:dyDescent="0.25">
      <c r="A12" s="93">
        <v>5</v>
      </c>
      <c r="B12" s="14" t="s">
        <v>30</v>
      </c>
      <c r="C12" s="15">
        <v>8249</v>
      </c>
      <c r="D12" s="16">
        <v>1644</v>
      </c>
      <c r="E12" s="111">
        <f t="shared" si="0"/>
        <v>2</v>
      </c>
      <c r="F12" s="18">
        <v>6.7809749999999998</v>
      </c>
      <c r="G12" s="19">
        <f t="shared" si="1"/>
        <v>8.220360043641653E-2</v>
      </c>
      <c r="H12" s="41">
        <f t="shared" si="2"/>
        <v>1</v>
      </c>
      <c r="I12" s="20">
        <f t="shared" si="3"/>
        <v>2</v>
      </c>
      <c r="J12" s="15">
        <v>67.598710000000011</v>
      </c>
      <c r="K12" s="111">
        <f t="shared" si="4"/>
        <v>3</v>
      </c>
      <c r="L12" s="42">
        <v>13</v>
      </c>
      <c r="M12" s="111">
        <f t="shared" si="27"/>
        <v>1</v>
      </c>
      <c r="N12" s="18">
        <v>365.81712700000003</v>
      </c>
      <c r="O12" s="19">
        <f t="shared" si="5"/>
        <v>4.4346845314583589</v>
      </c>
      <c r="P12" s="112">
        <f t="shared" si="6"/>
        <v>2</v>
      </c>
      <c r="Q12" s="111">
        <f t="shared" si="7"/>
        <v>4</v>
      </c>
      <c r="R12" s="18">
        <v>162.23176000000001</v>
      </c>
      <c r="S12" s="20">
        <f t="shared" si="8"/>
        <v>3</v>
      </c>
      <c r="T12" s="15">
        <v>1234.46</v>
      </c>
      <c r="U12" s="16">
        <v>834.73</v>
      </c>
      <c r="V12" s="19">
        <f t="shared" si="9"/>
        <v>67.619039904087614</v>
      </c>
      <c r="W12" s="111">
        <f t="shared" si="10"/>
        <v>3</v>
      </c>
      <c r="X12" s="18">
        <v>3862.2406000000001</v>
      </c>
      <c r="Y12" s="22">
        <f t="shared" si="11"/>
        <v>46.820712813674383</v>
      </c>
      <c r="Z12" s="112">
        <f t="shared" si="12"/>
        <v>2</v>
      </c>
      <c r="AA12" s="111">
        <f t="shared" si="13"/>
        <v>4</v>
      </c>
      <c r="AB12" s="18">
        <v>194.055331</v>
      </c>
      <c r="AC12" s="19">
        <f t="shared" si="14"/>
        <v>2.3524709783004001</v>
      </c>
      <c r="AD12" s="112">
        <f>IF(AC12&lt;1,1,IF(AC12&lt;10,2,IF(AC12&lt;15,3,4)))</f>
        <v>2</v>
      </c>
      <c r="AE12" s="111">
        <f t="shared" si="15"/>
        <v>6</v>
      </c>
      <c r="AF12" s="18">
        <v>1624.5944999999999</v>
      </c>
      <c r="AG12" s="19">
        <f t="shared" si="16"/>
        <v>19.694441750515214</v>
      </c>
      <c r="AH12" s="112">
        <f t="shared" si="28"/>
        <v>2</v>
      </c>
      <c r="AI12" s="111">
        <f t="shared" si="17"/>
        <v>6</v>
      </c>
      <c r="AJ12" s="18">
        <v>4477.9643961600004</v>
      </c>
      <c r="AK12" s="19">
        <f t="shared" si="18"/>
        <v>54.284936309370835</v>
      </c>
      <c r="AL12" s="16">
        <f t="shared" si="19"/>
        <v>3</v>
      </c>
      <c r="AM12" s="20">
        <f t="shared" si="20"/>
        <v>6</v>
      </c>
      <c r="AN12" s="34">
        <f t="shared" si="21"/>
        <v>4.4285714285714288</v>
      </c>
      <c r="AO12" s="38">
        <f t="shared" si="22"/>
        <v>4</v>
      </c>
      <c r="AP12" s="114">
        <v>1</v>
      </c>
      <c r="AQ12" s="41">
        <f t="shared" si="23"/>
        <v>4</v>
      </c>
      <c r="AR12" s="38">
        <f t="shared" si="24"/>
        <v>2</v>
      </c>
      <c r="AS12" s="38" t="s">
        <v>82</v>
      </c>
      <c r="AT12" s="38" t="s">
        <v>82</v>
      </c>
      <c r="AU12" s="121">
        <f>AR12</f>
        <v>2</v>
      </c>
      <c r="AV12" s="112">
        <v>2</v>
      </c>
      <c r="AW12" s="136">
        <v>7</v>
      </c>
      <c r="AX12" s="16">
        <f t="shared" si="25"/>
        <v>14</v>
      </c>
      <c r="AY12" s="140">
        <f t="shared" si="26"/>
        <v>3</v>
      </c>
    </row>
    <row r="13" spans="1:51" ht="15" x14ac:dyDescent="0.25">
      <c r="A13" s="93">
        <v>6</v>
      </c>
      <c r="B13" s="14" t="s">
        <v>31</v>
      </c>
      <c r="C13" s="15">
        <v>15255</v>
      </c>
      <c r="D13" s="16">
        <v>4985</v>
      </c>
      <c r="E13" s="111">
        <f t="shared" si="0"/>
        <v>4</v>
      </c>
      <c r="F13" s="18">
        <v>127.433093</v>
      </c>
      <c r="G13" s="19">
        <f t="shared" si="1"/>
        <v>0.83535295313012137</v>
      </c>
      <c r="H13" s="41">
        <f t="shared" si="2"/>
        <v>1</v>
      </c>
      <c r="I13" s="20">
        <f t="shared" si="3"/>
        <v>2</v>
      </c>
      <c r="J13" s="15">
        <v>105.06946000000001</v>
      </c>
      <c r="K13" s="111">
        <f t="shared" si="4"/>
        <v>4</v>
      </c>
      <c r="L13" s="42">
        <v>1</v>
      </c>
      <c r="M13" s="111">
        <f t="shared" si="27"/>
        <v>1</v>
      </c>
      <c r="N13" s="18">
        <v>37.675422999999995</v>
      </c>
      <c r="O13" s="19">
        <f t="shared" si="5"/>
        <v>0.24697098000655521</v>
      </c>
      <c r="P13" s="112">
        <f t="shared" si="6"/>
        <v>1</v>
      </c>
      <c r="Q13" s="111">
        <f t="shared" si="7"/>
        <v>2</v>
      </c>
      <c r="R13" s="18">
        <v>110.63877000000001</v>
      </c>
      <c r="S13" s="20">
        <f t="shared" si="8"/>
        <v>2</v>
      </c>
      <c r="T13" s="15">
        <v>993.08</v>
      </c>
      <c r="U13" s="16">
        <v>591.16</v>
      </c>
      <c r="V13" s="19">
        <f t="shared" si="9"/>
        <v>59.527933298425097</v>
      </c>
      <c r="W13" s="111">
        <f t="shared" si="10"/>
        <v>3</v>
      </c>
      <c r="X13" s="18">
        <v>7123.1378999999997</v>
      </c>
      <c r="Y13" s="22">
        <f t="shared" si="11"/>
        <v>46.693791543756141</v>
      </c>
      <c r="Z13" s="112">
        <f t="shared" si="12"/>
        <v>2</v>
      </c>
      <c r="AA13" s="111">
        <f t="shared" si="13"/>
        <v>4</v>
      </c>
      <c r="AB13" s="18">
        <v>0</v>
      </c>
      <c r="AC13" s="19">
        <f t="shared" si="14"/>
        <v>0</v>
      </c>
      <c r="AD13" s="112">
        <v>0</v>
      </c>
      <c r="AE13" s="111">
        <f t="shared" si="15"/>
        <v>0</v>
      </c>
      <c r="AF13" s="18">
        <v>10751.1019</v>
      </c>
      <c r="AG13" s="19">
        <f t="shared" si="16"/>
        <v>70.475921992789253</v>
      </c>
      <c r="AH13" s="112">
        <f t="shared" si="28"/>
        <v>4</v>
      </c>
      <c r="AI13" s="111">
        <f t="shared" si="17"/>
        <v>12</v>
      </c>
      <c r="AJ13" s="18">
        <v>5233.4403823499997</v>
      </c>
      <c r="AK13" s="19">
        <f t="shared" si="18"/>
        <v>34.306393853490661</v>
      </c>
      <c r="AL13" s="16">
        <f t="shared" si="19"/>
        <v>3</v>
      </c>
      <c r="AM13" s="20">
        <f t="shared" si="20"/>
        <v>6</v>
      </c>
      <c r="AN13" s="34">
        <f t="shared" si="21"/>
        <v>4</v>
      </c>
      <c r="AO13" s="38">
        <f t="shared" si="22"/>
        <v>4</v>
      </c>
      <c r="AP13" s="114">
        <v>2</v>
      </c>
      <c r="AQ13" s="41">
        <f t="shared" si="23"/>
        <v>8</v>
      </c>
      <c r="AR13" s="38">
        <f t="shared" si="24"/>
        <v>3</v>
      </c>
      <c r="AS13" s="38">
        <v>2</v>
      </c>
      <c r="AT13" s="45">
        <f t="shared" ref="AT13:AT33" si="29">AR13-AS13</f>
        <v>1</v>
      </c>
      <c r="AU13" s="122">
        <f t="shared" ref="AU13:AU33" si="30">IF(AT13&lt;-1,1,IF(AT13&lt;1,2,IF(AT13=1,3,4)))</f>
        <v>3</v>
      </c>
      <c r="AV13" s="112">
        <v>2</v>
      </c>
      <c r="AW13" s="136">
        <v>7</v>
      </c>
      <c r="AX13" s="16">
        <f t="shared" si="25"/>
        <v>14</v>
      </c>
      <c r="AY13" s="140">
        <f t="shared" si="26"/>
        <v>3</v>
      </c>
    </row>
    <row r="14" spans="1:51" ht="15" x14ac:dyDescent="0.25">
      <c r="A14" s="93">
        <v>7</v>
      </c>
      <c r="B14" s="14" t="s">
        <v>32</v>
      </c>
      <c r="C14" s="15">
        <v>7545</v>
      </c>
      <c r="D14" s="16">
        <v>855</v>
      </c>
      <c r="E14" s="111">
        <f t="shared" si="0"/>
        <v>1</v>
      </c>
      <c r="F14" s="18">
        <v>229.62782000000001</v>
      </c>
      <c r="G14" s="19">
        <f t="shared" si="1"/>
        <v>3.0434436050364484</v>
      </c>
      <c r="H14" s="41">
        <f t="shared" si="2"/>
        <v>3</v>
      </c>
      <c r="I14" s="20">
        <f t="shared" si="3"/>
        <v>6</v>
      </c>
      <c r="J14" s="15">
        <v>12.932739999999999</v>
      </c>
      <c r="K14" s="111">
        <f t="shared" si="4"/>
        <v>2</v>
      </c>
      <c r="L14" s="42">
        <v>12</v>
      </c>
      <c r="M14" s="111">
        <f t="shared" si="27"/>
        <v>1</v>
      </c>
      <c r="N14" s="18">
        <v>21.718239999999998</v>
      </c>
      <c r="O14" s="19">
        <f t="shared" si="5"/>
        <v>0.28784943671305496</v>
      </c>
      <c r="P14" s="112">
        <f t="shared" si="6"/>
        <v>1</v>
      </c>
      <c r="Q14" s="111">
        <f t="shared" si="7"/>
        <v>2</v>
      </c>
      <c r="R14" s="18">
        <v>216.51510999999999</v>
      </c>
      <c r="S14" s="20">
        <f t="shared" si="8"/>
        <v>4</v>
      </c>
      <c r="T14" s="15">
        <v>831.6</v>
      </c>
      <c r="U14" s="16">
        <v>531.22</v>
      </c>
      <c r="V14" s="19">
        <f t="shared" si="9"/>
        <v>63.879268879268878</v>
      </c>
      <c r="W14" s="111">
        <f t="shared" si="10"/>
        <v>3</v>
      </c>
      <c r="X14" s="18">
        <v>6358.7039999999997</v>
      </c>
      <c r="Y14" s="22">
        <f t="shared" si="11"/>
        <v>84.277057654075534</v>
      </c>
      <c r="Z14" s="112">
        <f t="shared" si="12"/>
        <v>4</v>
      </c>
      <c r="AA14" s="111">
        <f t="shared" si="13"/>
        <v>8</v>
      </c>
      <c r="AB14" s="18">
        <v>270.65278000000001</v>
      </c>
      <c r="AC14" s="19">
        <f t="shared" si="14"/>
        <v>3.5871806494367129</v>
      </c>
      <c r="AD14" s="112">
        <f>IF(AC14&lt;1,1,IF(AC14&lt;10,2,IF(AC14&lt;15,3,4)))</f>
        <v>2</v>
      </c>
      <c r="AE14" s="111">
        <f t="shared" si="15"/>
        <v>6</v>
      </c>
      <c r="AF14" s="18">
        <v>5578.4973</v>
      </c>
      <c r="AG14" s="19">
        <f t="shared" si="16"/>
        <v>73.936345924453278</v>
      </c>
      <c r="AH14" s="112">
        <f t="shared" si="28"/>
        <v>4</v>
      </c>
      <c r="AI14" s="111">
        <f t="shared" si="17"/>
        <v>12</v>
      </c>
      <c r="AJ14" s="18">
        <v>6314.8845231200003</v>
      </c>
      <c r="AK14" s="19">
        <f t="shared" si="18"/>
        <v>83.696282612591119</v>
      </c>
      <c r="AL14" s="16">
        <f t="shared" si="19"/>
        <v>4</v>
      </c>
      <c r="AM14" s="20">
        <f t="shared" si="20"/>
        <v>8</v>
      </c>
      <c r="AN14" s="34">
        <f t="shared" si="21"/>
        <v>6.5714285714285712</v>
      </c>
      <c r="AO14" s="38">
        <f t="shared" si="22"/>
        <v>4</v>
      </c>
      <c r="AP14" s="114">
        <v>1</v>
      </c>
      <c r="AQ14" s="41">
        <f t="shared" si="23"/>
        <v>4</v>
      </c>
      <c r="AR14" s="38">
        <f t="shared" si="24"/>
        <v>2</v>
      </c>
      <c r="AS14" s="38">
        <v>2</v>
      </c>
      <c r="AT14" s="45">
        <f t="shared" si="29"/>
        <v>0</v>
      </c>
      <c r="AU14" s="121">
        <f t="shared" si="30"/>
        <v>2</v>
      </c>
      <c r="AV14" s="112">
        <v>2</v>
      </c>
      <c r="AW14" s="136">
        <v>7</v>
      </c>
      <c r="AX14" s="16">
        <f t="shared" si="25"/>
        <v>14</v>
      </c>
      <c r="AY14" s="140">
        <f t="shared" si="26"/>
        <v>3</v>
      </c>
    </row>
    <row r="15" spans="1:51" ht="15" x14ac:dyDescent="0.25">
      <c r="A15" s="93">
        <v>8</v>
      </c>
      <c r="B15" s="14" t="s">
        <v>33</v>
      </c>
      <c r="C15" s="15">
        <v>3799</v>
      </c>
      <c r="D15" s="16">
        <v>445</v>
      </c>
      <c r="E15" s="111">
        <f t="shared" si="0"/>
        <v>1</v>
      </c>
      <c r="F15" s="18">
        <v>12.795802</v>
      </c>
      <c r="G15" s="19">
        <f t="shared" si="1"/>
        <v>0.33682026849170832</v>
      </c>
      <c r="H15" s="41">
        <f t="shared" si="2"/>
        <v>1</v>
      </c>
      <c r="I15" s="20">
        <f t="shared" si="3"/>
        <v>2</v>
      </c>
      <c r="J15" s="15">
        <v>8.4078900000000001</v>
      </c>
      <c r="K15" s="111">
        <f t="shared" si="4"/>
        <v>1</v>
      </c>
      <c r="L15" s="42">
        <v>7</v>
      </c>
      <c r="M15" s="111">
        <f t="shared" si="27"/>
        <v>1</v>
      </c>
      <c r="N15" s="18">
        <v>20.61111</v>
      </c>
      <c r="O15" s="19">
        <f t="shared" si="5"/>
        <v>0.54254040536983417</v>
      </c>
      <c r="P15" s="112">
        <f t="shared" si="6"/>
        <v>1</v>
      </c>
      <c r="Q15" s="111">
        <f t="shared" si="7"/>
        <v>2</v>
      </c>
      <c r="R15" s="18">
        <v>69.709509999999995</v>
      </c>
      <c r="S15" s="20">
        <f t="shared" si="8"/>
        <v>1</v>
      </c>
      <c r="T15" s="15">
        <v>485.02</v>
      </c>
      <c r="U15" s="16">
        <v>244.44</v>
      </c>
      <c r="V15" s="19">
        <f t="shared" si="9"/>
        <v>50.397921735186181</v>
      </c>
      <c r="W15" s="111">
        <f t="shared" si="10"/>
        <v>3</v>
      </c>
      <c r="X15" s="18">
        <v>3161.0758999999998</v>
      </c>
      <c r="Y15" s="22">
        <f t="shared" si="11"/>
        <v>83.208104764411686</v>
      </c>
      <c r="Z15" s="112">
        <f t="shared" si="12"/>
        <v>4</v>
      </c>
      <c r="AA15" s="111">
        <f t="shared" si="13"/>
        <v>8</v>
      </c>
      <c r="AB15" s="18">
        <v>713.12683400000003</v>
      </c>
      <c r="AC15" s="19">
        <f t="shared" si="14"/>
        <v>18.771435483021847</v>
      </c>
      <c r="AD15" s="112">
        <f>IF(AC15&lt;1,1,IF(AC15&lt;10,2,IF(AC15&lt;15,3,4)))</f>
        <v>4</v>
      </c>
      <c r="AE15" s="111">
        <f t="shared" si="15"/>
        <v>12</v>
      </c>
      <c r="AF15" s="18">
        <v>2507.4630000000002</v>
      </c>
      <c r="AG15" s="19">
        <f t="shared" si="16"/>
        <v>66.003237694130036</v>
      </c>
      <c r="AH15" s="112">
        <f t="shared" si="28"/>
        <v>4</v>
      </c>
      <c r="AI15" s="111">
        <f t="shared" si="17"/>
        <v>12</v>
      </c>
      <c r="AJ15" s="18">
        <v>2538.04267596</v>
      </c>
      <c r="AK15" s="19">
        <f t="shared" si="18"/>
        <v>66.808177835219794</v>
      </c>
      <c r="AL15" s="16">
        <f t="shared" si="19"/>
        <v>4</v>
      </c>
      <c r="AM15" s="20">
        <f t="shared" si="20"/>
        <v>8</v>
      </c>
      <c r="AN15" s="34">
        <f t="shared" si="21"/>
        <v>6.4285714285714288</v>
      </c>
      <c r="AO15" s="38">
        <f t="shared" si="22"/>
        <v>4</v>
      </c>
      <c r="AP15" s="114">
        <v>1</v>
      </c>
      <c r="AQ15" s="41">
        <f t="shared" si="23"/>
        <v>4</v>
      </c>
      <c r="AR15" s="38">
        <f t="shared" si="24"/>
        <v>2</v>
      </c>
      <c r="AS15" s="38">
        <v>3</v>
      </c>
      <c r="AT15" s="45">
        <f t="shared" si="29"/>
        <v>-1</v>
      </c>
      <c r="AU15" s="121">
        <f t="shared" si="30"/>
        <v>2</v>
      </c>
      <c r="AV15" s="112">
        <v>2</v>
      </c>
      <c r="AW15" s="136">
        <v>7</v>
      </c>
      <c r="AX15" s="16">
        <f t="shared" si="25"/>
        <v>14</v>
      </c>
      <c r="AY15" s="140">
        <f t="shared" si="26"/>
        <v>3</v>
      </c>
    </row>
    <row r="16" spans="1:51" ht="15" x14ac:dyDescent="0.25">
      <c r="A16" s="93">
        <v>9</v>
      </c>
      <c r="B16" s="14" t="s">
        <v>34</v>
      </c>
      <c r="C16" s="15">
        <v>13033</v>
      </c>
      <c r="D16" s="16">
        <v>6048</v>
      </c>
      <c r="E16" s="111">
        <f t="shared" si="0"/>
        <v>4</v>
      </c>
      <c r="F16" s="18">
        <v>16.965933</v>
      </c>
      <c r="G16" s="19">
        <f t="shared" si="1"/>
        <v>0.13017672830507174</v>
      </c>
      <c r="H16" s="41">
        <f t="shared" si="2"/>
        <v>1</v>
      </c>
      <c r="I16" s="20">
        <f t="shared" si="3"/>
        <v>2</v>
      </c>
      <c r="J16" s="15">
        <v>144.59032999999999</v>
      </c>
      <c r="K16" s="111">
        <f t="shared" si="4"/>
        <v>4</v>
      </c>
      <c r="L16" s="42">
        <v>1</v>
      </c>
      <c r="M16" s="111">
        <f t="shared" si="27"/>
        <v>1</v>
      </c>
      <c r="N16" s="18">
        <v>38.773687000000002</v>
      </c>
      <c r="O16" s="19">
        <f t="shared" si="5"/>
        <v>0.29750392848921969</v>
      </c>
      <c r="P16" s="112">
        <f t="shared" si="6"/>
        <v>1</v>
      </c>
      <c r="Q16" s="111">
        <f t="shared" si="7"/>
        <v>2</v>
      </c>
      <c r="R16" s="18">
        <v>311.91379000000001</v>
      </c>
      <c r="S16" s="20">
        <f t="shared" si="8"/>
        <v>4</v>
      </c>
      <c r="T16" s="15">
        <v>1148</v>
      </c>
      <c r="U16" s="16">
        <v>835.44</v>
      </c>
      <c r="V16" s="19">
        <f t="shared" si="9"/>
        <v>72.773519163763069</v>
      </c>
      <c r="W16" s="111">
        <f t="shared" si="10"/>
        <v>4</v>
      </c>
      <c r="X16" s="18">
        <v>3576.4594999999999</v>
      </c>
      <c r="Y16" s="22">
        <f t="shared" si="11"/>
        <v>27.441567559272617</v>
      </c>
      <c r="Z16" s="112">
        <f t="shared" si="12"/>
        <v>2</v>
      </c>
      <c r="AA16" s="111">
        <f t="shared" si="13"/>
        <v>4</v>
      </c>
      <c r="AB16" s="18">
        <v>0</v>
      </c>
      <c r="AC16" s="19">
        <f t="shared" si="14"/>
        <v>0</v>
      </c>
      <c r="AD16" s="112">
        <v>0</v>
      </c>
      <c r="AE16" s="111">
        <f t="shared" si="15"/>
        <v>0</v>
      </c>
      <c r="AF16" s="18">
        <v>3486.4195</v>
      </c>
      <c r="AG16" s="19">
        <f t="shared" si="16"/>
        <v>26.750705900406658</v>
      </c>
      <c r="AH16" s="112">
        <f t="shared" si="28"/>
        <v>2</v>
      </c>
      <c r="AI16" s="111">
        <f t="shared" si="17"/>
        <v>6</v>
      </c>
      <c r="AJ16" s="18">
        <v>3834.4667261899999</v>
      </c>
      <c r="AK16" s="19">
        <f t="shared" si="18"/>
        <v>29.421213275454615</v>
      </c>
      <c r="AL16" s="16">
        <f t="shared" si="19"/>
        <v>2</v>
      </c>
      <c r="AM16" s="20">
        <f t="shared" si="20"/>
        <v>4</v>
      </c>
      <c r="AN16" s="34">
        <f t="shared" si="21"/>
        <v>3.1428571428571428</v>
      </c>
      <c r="AO16" s="38">
        <f t="shared" si="22"/>
        <v>3</v>
      </c>
      <c r="AP16" s="114">
        <v>2</v>
      </c>
      <c r="AQ16" s="41">
        <f t="shared" si="23"/>
        <v>6</v>
      </c>
      <c r="AR16" s="38">
        <f t="shared" si="24"/>
        <v>3</v>
      </c>
      <c r="AS16" s="38">
        <v>2</v>
      </c>
      <c r="AT16" s="45">
        <f t="shared" si="29"/>
        <v>1</v>
      </c>
      <c r="AU16" s="122">
        <f t="shared" si="30"/>
        <v>3</v>
      </c>
      <c r="AV16" s="112">
        <v>2</v>
      </c>
      <c r="AW16" s="136">
        <v>7</v>
      </c>
      <c r="AX16" s="16">
        <f t="shared" si="25"/>
        <v>14</v>
      </c>
      <c r="AY16" s="140">
        <f t="shared" si="26"/>
        <v>3</v>
      </c>
    </row>
    <row r="17" spans="1:51" ht="15" x14ac:dyDescent="0.25">
      <c r="A17" s="93">
        <v>10</v>
      </c>
      <c r="B17" s="14" t="s">
        <v>35</v>
      </c>
      <c r="C17" s="15">
        <v>10485</v>
      </c>
      <c r="D17" s="16">
        <v>2319</v>
      </c>
      <c r="E17" s="111">
        <f t="shared" si="0"/>
        <v>3</v>
      </c>
      <c r="F17" s="18">
        <v>5.8714149999999998</v>
      </c>
      <c r="G17" s="19">
        <f t="shared" si="1"/>
        <v>5.5998235574630427E-2</v>
      </c>
      <c r="H17" s="41">
        <f t="shared" si="2"/>
        <v>1</v>
      </c>
      <c r="I17" s="20">
        <f t="shared" si="3"/>
        <v>2</v>
      </c>
      <c r="J17" s="15">
        <v>39.47278</v>
      </c>
      <c r="K17" s="111">
        <f t="shared" si="4"/>
        <v>2</v>
      </c>
      <c r="L17" s="42">
        <v>46</v>
      </c>
      <c r="M17" s="111">
        <f t="shared" si="27"/>
        <v>2</v>
      </c>
      <c r="N17" s="18">
        <v>23.198617000000002</v>
      </c>
      <c r="O17" s="19">
        <f t="shared" si="5"/>
        <v>0.22125528850739151</v>
      </c>
      <c r="P17" s="112">
        <f t="shared" si="6"/>
        <v>1</v>
      </c>
      <c r="Q17" s="111">
        <f t="shared" si="7"/>
        <v>2</v>
      </c>
      <c r="R17" s="18">
        <v>71.486910000000009</v>
      </c>
      <c r="S17" s="20">
        <f t="shared" si="8"/>
        <v>1</v>
      </c>
      <c r="T17" s="15">
        <v>842.89</v>
      </c>
      <c r="U17" s="16">
        <v>586.21</v>
      </c>
      <c r="V17" s="19">
        <f t="shared" si="9"/>
        <v>69.547627804339839</v>
      </c>
      <c r="W17" s="111">
        <f t="shared" si="10"/>
        <v>3</v>
      </c>
      <c r="X17" s="18">
        <v>1139.2252000000001</v>
      </c>
      <c r="Y17" s="22">
        <f t="shared" si="11"/>
        <v>10.865285646161183</v>
      </c>
      <c r="Z17" s="112">
        <f t="shared" si="12"/>
        <v>1</v>
      </c>
      <c r="AA17" s="111">
        <f t="shared" si="13"/>
        <v>2</v>
      </c>
      <c r="AB17" s="18">
        <v>0</v>
      </c>
      <c r="AC17" s="19">
        <f t="shared" si="14"/>
        <v>0</v>
      </c>
      <c r="AD17" s="112">
        <v>0</v>
      </c>
      <c r="AE17" s="111">
        <f t="shared" si="15"/>
        <v>0</v>
      </c>
      <c r="AF17" s="18">
        <v>4395.1949000000004</v>
      </c>
      <c r="AG17" s="19">
        <f t="shared" si="16"/>
        <v>41.91888316642823</v>
      </c>
      <c r="AH17" s="112">
        <f t="shared" si="28"/>
        <v>3</v>
      </c>
      <c r="AI17" s="111">
        <f t="shared" si="17"/>
        <v>9</v>
      </c>
      <c r="AJ17" s="18">
        <v>2181.75274395</v>
      </c>
      <c r="AK17" s="19">
        <f t="shared" si="18"/>
        <v>20.808323738197423</v>
      </c>
      <c r="AL17" s="16">
        <f t="shared" si="19"/>
        <v>2</v>
      </c>
      <c r="AM17" s="20">
        <f t="shared" si="20"/>
        <v>4</v>
      </c>
      <c r="AN17" s="34">
        <f t="shared" si="21"/>
        <v>2.8571428571428572</v>
      </c>
      <c r="AO17" s="38">
        <f t="shared" si="22"/>
        <v>2</v>
      </c>
      <c r="AP17" s="114">
        <v>3</v>
      </c>
      <c r="AQ17" s="41">
        <f t="shared" si="23"/>
        <v>6</v>
      </c>
      <c r="AR17" s="38">
        <f t="shared" si="24"/>
        <v>3</v>
      </c>
      <c r="AS17" s="38">
        <v>3</v>
      </c>
      <c r="AT17" s="45">
        <f t="shared" si="29"/>
        <v>0</v>
      </c>
      <c r="AU17" s="121">
        <f t="shared" si="30"/>
        <v>2</v>
      </c>
      <c r="AV17" s="112">
        <v>2</v>
      </c>
      <c r="AW17" s="136">
        <v>7</v>
      </c>
      <c r="AX17" s="16">
        <f t="shared" si="25"/>
        <v>14</v>
      </c>
      <c r="AY17" s="140">
        <f t="shared" si="26"/>
        <v>3</v>
      </c>
    </row>
    <row r="18" spans="1:51" ht="15" x14ac:dyDescent="0.25">
      <c r="A18" s="93">
        <v>11</v>
      </c>
      <c r="B18" s="14" t="s">
        <v>36</v>
      </c>
      <c r="C18" s="15">
        <v>15990</v>
      </c>
      <c r="D18" s="16">
        <v>4519</v>
      </c>
      <c r="E18" s="111">
        <f t="shared" si="0"/>
        <v>4</v>
      </c>
      <c r="F18" s="18">
        <v>5.1070970000000004</v>
      </c>
      <c r="G18" s="19">
        <f t="shared" si="1"/>
        <v>3.1939318323952477E-2</v>
      </c>
      <c r="H18" s="41">
        <f t="shared" si="2"/>
        <v>1</v>
      </c>
      <c r="I18" s="20">
        <f t="shared" si="3"/>
        <v>2</v>
      </c>
      <c r="J18" s="15">
        <v>94.266499999999994</v>
      </c>
      <c r="K18" s="111">
        <f t="shared" si="4"/>
        <v>3</v>
      </c>
      <c r="L18" s="42">
        <v>1</v>
      </c>
      <c r="M18" s="111">
        <f t="shared" si="27"/>
        <v>1</v>
      </c>
      <c r="N18" s="18">
        <v>47.954402000000002</v>
      </c>
      <c r="O18" s="19">
        <f t="shared" si="5"/>
        <v>0.29990245153220768</v>
      </c>
      <c r="P18" s="112">
        <f t="shared" si="6"/>
        <v>1</v>
      </c>
      <c r="Q18" s="111">
        <f t="shared" si="7"/>
        <v>2</v>
      </c>
      <c r="R18" s="18">
        <v>115.56383</v>
      </c>
      <c r="S18" s="20">
        <f t="shared" si="8"/>
        <v>2</v>
      </c>
      <c r="T18" s="15">
        <v>1150.77</v>
      </c>
      <c r="U18" s="16">
        <v>834.71</v>
      </c>
      <c r="V18" s="19">
        <f t="shared" si="9"/>
        <v>72.53491140714479</v>
      </c>
      <c r="W18" s="111">
        <f t="shared" si="10"/>
        <v>4</v>
      </c>
      <c r="X18" s="18">
        <v>5258.35</v>
      </c>
      <c r="Y18" s="22">
        <f t="shared" si="11"/>
        <v>32.885240775484682</v>
      </c>
      <c r="Z18" s="112">
        <f t="shared" si="12"/>
        <v>2</v>
      </c>
      <c r="AA18" s="111">
        <f t="shared" si="13"/>
        <v>4</v>
      </c>
      <c r="AB18" s="18">
        <v>0</v>
      </c>
      <c r="AC18" s="19">
        <f t="shared" si="14"/>
        <v>0</v>
      </c>
      <c r="AD18" s="112">
        <v>0</v>
      </c>
      <c r="AE18" s="111">
        <f t="shared" si="15"/>
        <v>0</v>
      </c>
      <c r="AF18" s="18">
        <v>9533.7981</v>
      </c>
      <c r="AG18" s="19">
        <f t="shared" si="16"/>
        <v>59.623502814258913</v>
      </c>
      <c r="AH18" s="112">
        <f t="shared" si="28"/>
        <v>3</v>
      </c>
      <c r="AI18" s="111">
        <f t="shared" si="17"/>
        <v>9</v>
      </c>
      <c r="AJ18" s="18">
        <v>5575.5172682599996</v>
      </c>
      <c r="AK18" s="19">
        <f t="shared" si="18"/>
        <v>34.868775911569728</v>
      </c>
      <c r="AL18" s="16">
        <f t="shared" si="19"/>
        <v>3</v>
      </c>
      <c r="AM18" s="20">
        <f t="shared" si="20"/>
        <v>6</v>
      </c>
      <c r="AN18" s="34">
        <f t="shared" si="21"/>
        <v>3.5714285714285716</v>
      </c>
      <c r="AO18" s="38">
        <f t="shared" si="22"/>
        <v>3</v>
      </c>
      <c r="AP18" s="114">
        <v>3</v>
      </c>
      <c r="AQ18" s="41">
        <f t="shared" si="23"/>
        <v>9</v>
      </c>
      <c r="AR18" s="38">
        <f t="shared" si="24"/>
        <v>3</v>
      </c>
      <c r="AS18" s="38">
        <v>2</v>
      </c>
      <c r="AT18" s="45">
        <f t="shared" si="29"/>
        <v>1</v>
      </c>
      <c r="AU18" s="122">
        <f t="shared" si="30"/>
        <v>3</v>
      </c>
      <c r="AV18" s="112">
        <v>2</v>
      </c>
      <c r="AW18" s="136">
        <v>7</v>
      </c>
      <c r="AX18" s="16">
        <f t="shared" si="25"/>
        <v>14</v>
      </c>
      <c r="AY18" s="140">
        <f t="shared" si="26"/>
        <v>3</v>
      </c>
    </row>
    <row r="19" spans="1:51" ht="15" x14ac:dyDescent="0.25">
      <c r="A19" s="93">
        <v>12</v>
      </c>
      <c r="B19" s="14" t="s">
        <v>53</v>
      </c>
      <c r="C19" s="15">
        <v>14509</v>
      </c>
      <c r="D19" s="16">
        <v>2234</v>
      </c>
      <c r="E19" s="111">
        <f t="shared" si="0"/>
        <v>3</v>
      </c>
      <c r="F19" s="18">
        <v>57.287332999999997</v>
      </c>
      <c r="G19" s="19">
        <f t="shared" si="1"/>
        <v>0.39483998208008819</v>
      </c>
      <c r="H19" s="41">
        <f t="shared" si="2"/>
        <v>1</v>
      </c>
      <c r="I19" s="20">
        <f t="shared" si="3"/>
        <v>2</v>
      </c>
      <c r="J19" s="15">
        <v>86.607559999999992</v>
      </c>
      <c r="K19" s="111">
        <f t="shared" si="4"/>
        <v>3</v>
      </c>
      <c r="L19" s="42">
        <v>100</v>
      </c>
      <c r="M19" s="111">
        <f t="shared" si="27"/>
        <v>4</v>
      </c>
      <c r="N19" s="18">
        <v>58.193221999999999</v>
      </c>
      <c r="O19" s="19">
        <f t="shared" si="5"/>
        <v>0.40108361706526979</v>
      </c>
      <c r="P19" s="112">
        <f t="shared" si="6"/>
        <v>1</v>
      </c>
      <c r="Q19" s="111">
        <f t="shared" si="7"/>
        <v>2</v>
      </c>
      <c r="R19" s="18">
        <v>101.77495</v>
      </c>
      <c r="S19" s="20">
        <f t="shared" si="8"/>
        <v>2</v>
      </c>
      <c r="T19" s="15">
        <v>749.42</v>
      </c>
      <c r="U19" s="16">
        <v>414.83</v>
      </c>
      <c r="V19" s="19">
        <f t="shared" si="9"/>
        <v>55.353473352726112</v>
      </c>
      <c r="W19" s="111">
        <f t="shared" si="10"/>
        <v>3</v>
      </c>
      <c r="X19" s="18">
        <v>5655.4958999999999</v>
      </c>
      <c r="Y19" s="22">
        <f t="shared" si="11"/>
        <v>38.979225997656627</v>
      </c>
      <c r="Z19" s="112">
        <f t="shared" si="12"/>
        <v>2</v>
      </c>
      <c r="AA19" s="111">
        <f t="shared" si="13"/>
        <v>4</v>
      </c>
      <c r="AB19" s="18">
        <v>0</v>
      </c>
      <c r="AC19" s="19">
        <f t="shared" si="14"/>
        <v>0</v>
      </c>
      <c r="AD19" s="112">
        <v>0</v>
      </c>
      <c r="AE19" s="111">
        <f t="shared" si="15"/>
        <v>0</v>
      </c>
      <c r="AF19" s="18">
        <v>1889.7266</v>
      </c>
      <c r="AG19" s="19">
        <f t="shared" si="16"/>
        <v>13.024513060858778</v>
      </c>
      <c r="AH19" s="112">
        <f t="shared" si="28"/>
        <v>2</v>
      </c>
      <c r="AI19" s="111">
        <f t="shared" si="17"/>
        <v>6</v>
      </c>
      <c r="AJ19" s="18">
        <v>2563.1264766600002</v>
      </c>
      <c r="AK19" s="19">
        <f t="shared" si="18"/>
        <v>17.665769361499763</v>
      </c>
      <c r="AL19" s="16">
        <f t="shared" si="19"/>
        <v>2</v>
      </c>
      <c r="AM19" s="20">
        <f t="shared" si="20"/>
        <v>4</v>
      </c>
      <c r="AN19" s="34">
        <f t="shared" si="21"/>
        <v>2.8571428571428572</v>
      </c>
      <c r="AO19" s="38">
        <f t="shared" si="22"/>
        <v>2</v>
      </c>
      <c r="AP19" s="114">
        <v>3</v>
      </c>
      <c r="AQ19" s="41">
        <f t="shared" si="23"/>
        <v>6</v>
      </c>
      <c r="AR19" s="38">
        <f t="shared" si="24"/>
        <v>3</v>
      </c>
      <c r="AS19" s="38">
        <v>2</v>
      </c>
      <c r="AT19" s="45">
        <f t="shared" si="29"/>
        <v>1</v>
      </c>
      <c r="AU19" s="122">
        <f t="shared" si="30"/>
        <v>3</v>
      </c>
      <c r="AV19" s="112">
        <v>2</v>
      </c>
      <c r="AW19" s="136">
        <v>7</v>
      </c>
      <c r="AX19" s="16">
        <f t="shared" si="25"/>
        <v>14</v>
      </c>
      <c r="AY19" s="140">
        <f t="shared" si="26"/>
        <v>3</v>
      </c>
    </row>
    <row r="20" spans="1:51" ht="15" x14ac:dyDescent="0.25">
      <c r="A20" s="93">
        <v>13</v>
      </c>
      <c r="B20" s="14" t="s">
        <v>37</v>
      </c>
      <c r="C20" s="15">
        <v>4317</v>
      </c>
      <c r="D20" s="16">
        <v>621</v>
      </c>
      <c r="E20" s="111">
        <f t="shared" si="0"/>
        <v>1</v>
      </c>
      <c r="F20" s="18">
        <v>30.548378000000003</v>
      </c>
      <c r="G20" s="19">
        <f t="shared" si="1"/>
        <v>0.70762978920546682</v>
      </c>
      <c r="H20" s="41">
        <f t="shared" si="2"/>
        <v>1</v>
      </c>
      <c r="I20" s="20">
        <f t="shared" si="3"/>
        <v>2</v>
      </c>
      <c r="J20" s="15">
        <v>21.955749999999998</v>
      </c>
      <c r="K20" s="111">
        <f t="shared" si="4"/>
        <v>2</v>
      </c>
      <c r="L20" s="42">
        <v>5</v>
      </c>
      <c r="M20" s="111">
        <f t="shared" si="27"/>
        <v>1</v>
      </c>
      <c r="N20" s="18">
        <v>32.479649000000002</v>
      </c>
      <c r="O20" s="19">
        <f t="shared" si="5"/>
        <v>0.75236620338197824</v>
      </c>
      <c r="P20" s="112">
        <f t="shared" si="6"/>
        <v>1</v>
      </c>
      <c r="Q20" s="111">
        <f t="shared" si="7"/>
        <v>2</v>
      </c>
      <c r="R20" s="18">
        <v>105.44006</v>
      </c>
      <c r="S20" s="20">
        <f t="shared" si="8"/>
        <v>2</v>
      </c>
      <c r="T20" s="15">
        <v>479.89</v>
      </c>
      <c r="U20" s="16">
        <v>212.26</v>
      </c>
      <c r="V20" s="19">
        <f t="shared" si="9"/>
        <v>44.230969597199362</v>
      </c>
      <c r="W20" s="111">
        <f t="shared" si="10"/>
        <v>3</v>
      </c>
      <c r="X20" s="18">
        <v>3204.3173000000002</v>
      </c>
      <c r="Y20" s="22">
        <f t="shared" si="11"/>
        <v>74.225557099837857</v>
      </c>
      <c r="Z20" s="112">
        <f t="shared" si="12"/>
        <v>3</v>
      </c>
      <c r="AA20" s="111">
        <f t="shared" si="13"/>
        <v>6</v>
      </c>
      <c r="AB20" s="18">
        <v>241.57947200000001</v>
      </c>
      <c r="AC20" s="19">
        <f t="shared" si="14"/>
        <v>5.5960035209636318</v>
      </c>
      <c r="AD20" s="112">
        <f>IF(AC20&lt;1,1,IF(AC20&lt;10,2,IF(AC20&lt;15,3,4)))</f>
        <v>2</v>
      </c>
      <c r="AE20" s="111">
        <f t="shared" si="15"/>
        <v>6</v>
      </c>
      <c r="AF20" s="18">
        <v>1200.1425999999999</v>
      </c>
      <c r="AG20" s="19">
        <f t="shared" si="16"/>
        <v>27.800384526291406</v>
      </c>
      <c r="AH20" s="112">
        <f t="shared" si="28"/>
        <v>2</v>
      </c>
      <c r="AI20" s="111">
        <f t="shared" si="17"/>
        <v>6</v>
      </c>
      <c r="AJ20" s="18">
        <v>2892.0787194</v>
      </c>
      <c r="AK20" s="19">
        <f t="shared" si="18"/>
        <v>66.992789423210567</v>
      </c>
      <c r="AL20" s="16">
        <f t="shared" si="19"/>
        <v>4</v>
      </c>
      <c r="AM20" s="20">
        <f t="shared" si="20"/>
        <v>8</v>
      </c>
      <c r="AN20" s="34">
        <f t="shared" si="21"/>
        <v>4.5714285714285712</v>
      </c>
      <c r="AO20" s="38">
        <f t="shared" si="22"/>
        <v>4</v>
      </c>
      <c r="AP20" s="114">
        <v>1</v>
      </c>
      <c r="AQ20" s="41">
        <f t="shared" si="23"/>
        <v>4</v>
      </c>
      <c r="AR20" s="38">
        <f t="shared" si="24"/>
        <v>2</v>
      </c>
      <c r="AS20" s="38">
        <v>2</v>
      </c>
      <c r="AT20" s="45">
        <f t="shared" si="29"/>
        <v>0</v>
      </c>
      <c r="AU20" s="121">
        <f t="shared" si="30"/>
        <v>2</v>
      </c>
      <c r="AV20" s="112">
        <v>2</v>
      </c>
      <c r="AW20" s="136">
        <v>7</v>
      </c>
      <c r="AX20" s="16">
        <f t="shared" si="25"/>
        <v>14</v>
      </c>
      <c r="AY20" s="140">
        <f t="shared" si="26"/>
        <v>3</v>
      </c>
    </row>
    <row r="21" spans="1:51" ht="15" x14ac:dyDescent="0.25">
      <c r="A21" s="93">
        <v>14</v>
      </c>
      <c r="B21" s="14" t="s">
        <v>38</v>
      </c>
      <c r="C21" s="15">
        <v>9427</v>
      </c>
      <c r="D21" s="16">
        <v>3206</v>
      </c>
      <c r="E21" s="111">
        <f t="shared" si="0"/>
        <v>4</v>
      </c>
      <c r="F21" s="18">
        <v>5.7012849999999995</v>
      </c>
      <c r="G21" s="19">
        <f t="shared" si="1"/>
        <v>6.0478253951416143E-2</v>
      </c>
      <c r="H21" s="41">
        <f t="shared" si="2"/>
        <v>1</v>
      </c>
      <c r="I21" s="20">
        <f t="shared" si="3"/>
        <v>2</v>
      </c>
      <c r="J21" s="15">
        <v>65.092939999999999</v>
      </c>
      <c r="K21" s="111">
        <f t="shared" si="4"/>
        <v>3</v>
      </c>
      <c r="L21" s="42">
        <v>0</v>
      </c>
      <c r="M21" s="111">
        <v>0</v>
      </c>
      <c r="N21" s="18">
        <v>100.110285</v>
      </c>
      <c r="O21" s="19">
        <f t="shared" si="5"/>
        <v>1.0619527421236874</v>
      </c>
      <c r="P21" s="112">
        <f t="shared" si="6"/>
        <v>2</v>
      </c>
      <c r="Q21" s="111">
        <f t="shared" si="7"/>
        <v>4</v>
      </c>
      <c r="R21" s="18">
        <v>159.41233</v>
      </c>
      <c r="S21" s="20">
        <f t="shared" si="8"/>
        <v>3</v>
      </c>
      <c r="T21" s="15">
        <v>1032.57</v>
      </c>
      <c r="U21" s="16">
        <v>621.96</v>
      </c>
      <c r="V21" s="19">
        <f t="shared" si="9"/>
        <v>60.23417298585084</v>
      </c>
      <c r="W21" s="111">
        <f t="shared" si="10"/>
        <v>3</v>
      </c>
      <c r="X21" s="18">
        <v>5918.7819</v>
      </c>
      <c r="Y21" s="22">
        <f t="shared" si="11"/>
        <v>62.785423782751671</v>
      </c>
      <c r="Z21" s="112">
        <f t="shared" si="12"/>
        <v>3</v>
      </c>
      <c r="AA21" s="111">
        <f t="shared" si="13"/>
        <v>6</v>
      </c>
      <c r="AB21" s="18">
        <v>0</v>
      </c>
      <c r="AC21" s="19">
        <f t="shared" si="14"/>
        <v>0</v>
      </c>
      <c r="AD21" s="112">
        <v>0</v>
      </c>
      <c r="AE21" s="111">
        <f t="shared" si="15"/>
        <v>0</v>
      </c>
      <c r="AF21" s="18">
        <v>2406.5888</v>
      </c>
      <c r="AG21" s="19">
        <f t="shared" si="16"/>
        <v>25.528681446907818</v>
      </c>
      <c r="AH21" s="112">
        <f t="shared" si="28"/>
        <v>2</v>
      </c>
      <c r="AI21" s="111">
        <f t="shared" si="17"/>
        <v>6</v>
      </c>
      <c r="AJ21" s="18">
        <v>3301.1751727599999</v>
      </c>
      <c r="AK21" s="19">
        <f t="shared" si="18"/>
        <v>35.018300336904638</v>
      </c>
      <c r="AL21" s="16">
        <f t="shared" si="19"/>
        <v>3</v>
      </c>
      <c r="AM21" s="20">
        <f t="shared" si="20"/>
        <v>6</v>
      </c>
      <c r="AN21" s="34">
        <f t="shared" si="21"/>
        <v>3.8571428571428572</v>
      </c>
      <c r="AO21" s="38">
        <f t="shared" si="22"/>
        <v>3</v>
      </c>
      <c r="AP21" s="114">
        <v>2</v>
      </c>
      <c r="AQ21" s="41">
        <f t="shared" si="23"/>
        <v>6</v>
      </c>
      <c r="AR21" s="38">
        <f t="shared" si="24"/>
        <v>3</v>
      </c>
      <c r="AS21" s="38">
        <v>2</v>
      </c>
      <c r="AT21" s="45">
        <f t="shared" si="29"/>
        <v>1</v>
      </c>
      <c r="AU21" s="122">
        <f t="shared" si="30"/>
        <v>3</v>
      </c>
      <c r="AV21" s="112">
        <v>2</v>
      </c>
      <c r="AW21" s="136">
        <v>7</v>
      </c>
      <c r="AX21" s="16">
        <f t="shared" si="25"/>
        <v>14</v>
      </c>
      <c r="AY21" s="140">
        <f t="shared" si="26"/>
        <v>3</v>
      </c>
    </row>
    <row r="22" spans="1:51" ht="15" x14ac:dyDescent="0.25">
      <c r="A22" s="93">
        <v>15</v>
      </c>
      <c r="B22" s="14" t="s">
        <v>39</v>
      </c>
      <c r="C22" s="15">
        <v>4713</v>
      </c>
      <c r="D22" s="16">
        <v>1186</v>
      </c>
      <c r="E22" s="111">
        <f t="shared" si="0"/>
        <v>2</v>
      </c>
      <c r="F22" s="18">
        <v>8.6528050000000007</v>
      </c>
      <c r="G22" s="19">
        <f t="shared" si="1"/>
        <v>0.18359441969021856</v>
      </c>
      <c r="H22" s="41">
        <f t="shared" si="2"/>
        <v>1</v>
      </c>
      <c r="I22" s="20">
        <f t="shared" si="3"/>
        <v>2</v>
      </c>
      <c r="J22" s="15">
        <v>20.549759999999999</v>
      </c>
      <c r="K22" s="111">
        <f t="shared" si="4"/>
        <v>2</v>
      </c>
      <c r="L22" s="42">
        <v>0</v>
      </c>
      <c r="M22" s="111">
        <v>0</v>
      </c>
      <c r="N22" s="18">
        <v>93.529266000000007</v>
      </c>
      <c r="O22" s="19">
        <f t="shared" si="5"/>
        <v>1.9844953532781668</v>
      </c>
      <c r="P22" s="112">
        <f t="shared" si="6"/>
        <v>2</v>
      </c>
      <c r="Q22" s="111">
        <f t="shared" si="7"/>
        <v>4</v>
      </c>
      <c r="R22" s="18">
        <v>94.289670000000001</v>
      </c>
      <c r="S22" s="20">
        <f t="shared" si="8"/>
        <v>1</v>
      </c>
      <c r="T22" s="15">
        <v>798.55</v>
      </c>
      <c r="U22" s="16">
        <v>523.15</v>
      </c>
      <c r="V22" s="19">
        <f t="shared" si="9"/>
        <v>65.51249139064555</v>
      </c>
      <c r="W22" s="111">
        <f t="shared" si="10"/>
        <v>3</v>
      </c>
      <c r="X22" s="18">
        <v>258.00279999999998</v>
      </c>
      <c r="Y22" s="22">
        <f t="shared" si="11"/>
        <v>5.4742796520263104</v>
      </c>
      <c r="Z22" s="112">
        <f t="shared" si="12"/>
        <v>1</v>
      </c>
      <c r="AA22" s="111">
        <f t="shared" si="13"/>
        <v>2</v>
      </c>
      <c r="AB22" s="18">
        <v>0</v>
      </c>
      <c r="AC22" s="19">
        <f t="shared" si="14"/>
        <v>0</v>
      </c>
      <c r="AD22" s="112">
        <v>0</v>
      </c>
      <c r="AE22" s="111">
        <f t="shared" si="15"/>
        <v>0</v>
      </c>
      <c r="AF22" s="18">
        <v>873.41160000000002</v>
      </c>
      <c r="AG22" s="19">
        <f t="shared" si="16"/>
        <v>18.531966900063654</v>
      </c>
      <c r="AH22" s="112">
        <f t="shared" si="28"/>
        <v>2</v>
      </c>
      <c r="AI22" s="111">
        <f t="shared" si="17"/>
        <v>6</v>
      </c>
      <c r="AJ22" s="18">
        <v>1197.5702803900001</v>
      </c>
      <c r="AK22" s="19">
        <f t="shared" si="18"/>
        <v>25.409935930193082</v>
      </c>
      <c r="AL22" s="16">
        <f t="shared" si="19"/>
        <v>2</v>
      </c>
      <c r="AM22" s="20">
        <f t="shared" si="20"/>
        <v>4</v>
      </c>
      <c r="AN22" s="34">
        <f t="shared" si="21"/>
        <v>2.7142857142857144</v>
      </c>
      <c r="AO22" s="38">
        <f t="shared" si="22"/>
        <v>2</v>
      </c>
      <c r="AP22" s="114">
        <v>2</v>
      </c>
      <c r="AQ22" s="41">
        <f t="shared" si="23"/>
        <v>4</v>
      </c>
      <c r="AR22" s="38">
        <f t="shared" si="24"/>
        <v>2</v>
      </c>
      <c r="AS22" s="38">
        <v>2</v>
      </c>
      <c r="AT22" s="45">
        <f t="shared" si="29"/>
        <v>0</v>
      </c>
      <c r="AU22" s="121">
        <f t="shared" si="30"/>
        <v>2</v>
      </c>
      <c r="AV22" s="112">
        <v>2</v>
      </c>
      <c r="AW22" s="136">
        <v>7</v>
      </c>
      <c r="AX22" s="16">
        <f t="shared" si="25"/>
        <v>14</v>
      </c>
      <c r="AY22" s="140">
        <f t="shared" si="26"/>
        <v>3</v>
      </c>
    </row>
    <row r="23" spans="1:51" ht="15" x14ac:dyDescent="0.25">
      <c r="A23" s="93">
        <v>16</v>
      </c>
      <c r="B23" s="14" t="s">
        <v>40</v>
      </c>
      <c r="C23" s="15">
        <v>18654</v>
      </c>
      <c r="D23" s="16">
        <v>4824</v>
      </c>
      <c r="E23" s="111">
        <f t="shared" si="0"/>
        <v>4</v>
      </c>
      <c r="F23" s="18">
        <v>111.36596399999999</v>
      </c>
      <c r="G23" s="19">
        <f t="shared" si="1"/>
        <v>0.59700849147635893</v>
      </c>
      <c r="H23" s="41">
        <f t="shared" si="2"/>
        <v>1</v>
      </c>
      <c r="I23" s="20">
        <f t="shared" si="3"/>
        <v>2</v>
      </c>
      <c r="J23" s="15">
        <v>101.85378999999999</v>
      </c>
      <c r="K23" s="111">
        <f t="shared" si="4"/>
        <v>4</v>
      </c>
      <c r="L23" s="42">
        <v>73</v>
      </c>
      <c r="M23" s="111">
        <f t="shared" ref="M23:M32" si="31">IF(L23&lt;20,1,IF(L23&lt;50,2,IF(L23&lt;100,3,4)))</f>
        <v>3</v>
      </c>
      <c r="N23" s="18">
        <v>79.972158999999991</v>
      </c>
      <c r="O23" s="19">
        <f t="shared" si="5"/>
        <v>0.42871319288088339</v>
      </c>
      <c r="P23" s="112">
        <f t="shared" si="6"/>
        <v>1</v>
      </c>
      <c r="Q23" s="111">
        <f t="shared" si="7"/>
        <v>2</v>
      </c>
      <c r="R23" s="18">
        <v>538.33186000000001</v>
      </c>
      <c r="S23" s="20">
        <f t="shared" si="8"/>
        <v>4</v>
      </c>
      <c r="T23" s="15">
        <v>1292.9100000000001</v>
      </c>
      <c r="U23" s="16">
        <v>929.88</v>
      </c>
      <c r="V23" s="19">
        <f t="shared" si="9"/>
        <v>71.921479453326214</v>
      </c>
      <c r="W23" s="111">
        <f t="shared" si="10"/>
        <v>4</v>
      </c>
      <c r="X23" s="18">
        <v>13181.8609</v>
      </c>
      <c r="Y23" s="22">
        <f t="shared" si="11"/>
        <v>70.66506325721025</v>
      </c>
      <c r="Z23" s="112">
        <f t="shared" si="12"/>
        <v>3</v>
      </c>
      <c r="AA23" s="111">
        <f t="shared" si="13"/>
        <v>6</v>
      </c>
      <c r="AB23" s="18">
        <v>0</v>
      </c>
      <c r="AC23" s="19">
        <f t="shared" si="14"/>
        <v>0</v>
      </c>
      <c r="AD23" s="112">
        <v>0</v>
      </c>
      <c r="AE23" s="111">
        <f t="shared" si="15"/>
        <v>0</v>
      </c>
      <c r="AF23" s="18">
        <v>4600.8370000000004</v>
      </c>
      <c r="AG23" s="19">
        <f t="shared" si="16"/>
        <v>24.664077409670853</v>
      </c>
      <c r="AH23" s="112">
        <f t="shared" si="28"/>
        <v>2</v>
      </c>
      <c r="AI23" s="111">
        <f t="shared" si="17"/>
        <v>6</v>
      </c>
      <c r="AJ23" s="18">
        <v>11065.195860899999</v>
      </c>
      <c r="AK23" s="19">
        <f t="shared" si="18"/>
        <v>59.318086527822445</v>
      </c>
      <c r="AL23" s="16">
        <f t="shared" si="19"/>
        <v>3</v>
      </c>
      <c r="AM23" s="20">
        <f t="shared" si="20"/>
        <v>6</v>
      </c>
      <c r="AN23" s="34">
        <f t="shared" si="21"/>
        <v>3.7142857142857144</v>
      </c>
      <c r="AO23" s="38">
        <f t="shared" si="22"/>
        <v>3</v>
      </c>
      <c r="AP23" s="114">
        <v>1</v>
      </c>
      <c r="AQ23" s="41">
        <f t="shared" si="23"/>
        <v>3</v>
      </c>
      <c r="AR23" s="38">
        <f t="shared" si="24"/>
        <v>2</v>
      </c>
      <c r="AS23" s="38">
        <v>2</v>
      </c>
      <c r="AT23" s="45">
        <f t="shared" si="29"/>
        <v>0</v>
      </c>
      <c r="AU23" s="121">
        <f t="shared" si="30"/>
        <v>2</v>
      </c>
      <c r="AV23" s="112">
        <v>2</v>
      </c>
      <c r="AW23" s="136">
        <v>7</v>
      </c>
      <c r="AX23" s="16">
        <f t="shared" si="25"/>
        <v>14</v>
      </c>
      <c r="AY23" s="140">
        <f t="shared" si="26"/>
        <v>3</v>
      </c>
    </row>
    <row r="24" spans="1:51" ht="15" x14ac:dyDescent="0.25">
      <c r="A24" s="93">
        <v>17</v>
      </c>
      <c r="B24" s="14" t="s">
        <v>41</v>
      </c>
      <c r="C24" s="15">
        <v>10456</v>
      </c>
      <c r="D24" s="16">
        <v>3541</v>
      </c>
      <c r="E24" s="111">
        <f t="shared" si="0"/>
        <v>4</v>
      </c>
      <c r="F24" s="18">
        <v>6.6885389999999996</v>
      </c>
      <c r="G24" s="19">
        <f t="shared" si="1"/>
        <v>6.3968429609793417E-2</v>
      </c>
      <c r="H24" s="41">
        <f t="shared" si="2"/>
        <v>1</v>
      </c>
      <c r="I24" s="20">
        <f t="shared" si="3"/>
        <v>2</v>
      </c>
      <c r="J24" s="15">
        <v>93.15204</v>
      </c>
      <c r="K24" s="111">
        <f t="shared" si="4"/>
        <v>3</v>
      </c>
      <c r="L24" s="42">
        <v>12</v>
      </c>
      <c r="M24" s="111">
        <f t="shared" si="31"/>
        <v>1</v>
      </c>
      <c r="N24" s="18">
        <v>124.455451</v>
      </c>
      <c r="O24" s="19">
        <f t="shared" si="5"/>
        <v>1.1902778404743688</v>
      </c>
      <c r="P24" s="112">
        <f t="shared" si="6"/>
        <v>2</v>
      </c>
      <c r="Q24" s="111">
        <f t="shared" si="7"/>
        <v>4</v>
      </c>
      <c r="R24" s="18">
        <v>245.11726000000002</v>
      </c>
      <c r="S24" s="20">
        <f t="shared" si="8"/>
        <v>4</v>
      </c>
      <c r="T24" s="15">
        <v>1350.37</v>
      </c>
      <c r="U24" s="16">
        <v>986.32</v>
      </c>
      <c r="V24" s="19">
        <f t="shared" si="9"/>
        <v>73.040722172441647</v>
      </c>
      <c r="W24" s="111">
        <f t="shared" si="10"/>
        <v>4</v>
      </c>
      <c r="X24" s="18">
        <v>761.88329999999996</v>
      </c>
      <c r="Y24" s="22">
        <f t="shared" si="11"/>
        <v>7.2865656082631975</v>
      </c>
      <c r="Z24" s="112">
        <f t="shared" si="12"/>
        <v>1</v>
      </c>
      <c r="AA24" s="111">
        <f t="shared" si="13"/>
        <v>2</v>
      </c>
      <c r="AB24" s="18">
        <v>0</v>
      </c>
      <c r="AC24" s="19">
        <f t="shared" si="14"/>
        <v>0</v>
      </c>
      <c r="AD24" s="112">
        <v>0</v>
      </c>
      <c r="AE24" s="111">
        <f t="shared" si="15"/>
        <v>0</v>
      </c>
      <c r="AF24" s="18">
        <v>3468.7725999999998</v>
      </c>
      <c r="AG24" s="19">
        <f t="shared" si="16"/>
        <v>33.174948355011473</v>
      </c>
      <c r="AH24" s="112">
        <f t="shared" si="28"/>
        <v>3</v>
      </c>
      <c r="AI24" s="111">
        <f t="shared" si="17"/>
        <v>9</v>
      </c>
      <c r="AJ24" s="18">
        <v>3091.3050877400001</v>
      </c>
      <c r="AK24" s="19">
        <f t="shared" si="18"/>
        <v>29.564891810826321</v>
      </c>
      <c r="AL24" s="16">
        <f t="shared" si="19"/>
        <v>2</v>
      </c>
      <c r="AM24" s="20">
        <f t="shared" si="20"/>
        <v>4</v>
      </c>
      <c r="AN24" s="34">
        <f t="shared" si="21"/>
        <v>3.5714285714285716</v>
      </c>
      <c r="AO24" s="38">
        <f t="shared" si="22"/>
        <v>3</v>
      </c>
      <c r="AP24" s="114">
        <v>2</v>
      </c>
      <c r="AQ24" s="41">
        <f t="shared" si="23"/>
        <v>6</v>
      </c>
      <c r="AR24" s="38">
        <f t="shared" si="24"/>
        <v>3</v>
      </c>
      <c r="AS24" s="38">
        <v>2</v>
      </c>
      <c r="AT24" s="45">
        <f t="shared" si="29"/>
        <v>1</v>
      </c>
      <c r="AU24" s="122">
        <f t="shared" si="30"/>
        <v>3</v>
      </c>
      <c r="AV24" s="112">
        <v>2</v>
      </c>
      <c r="AW24" s="136">
        <v>7</v>
      </c>
      <c r="AX24" s="16">
        <f t="shared" si="25"/>
        <v>14</v>
      </c>
      <c r="AY24" s="140">
        <f t="shared" si="26"/>
        <v>3</v>
      </c>
    </row>
    <row r="25" spans="1:51" ht="15" x14ac:dyDescent="0.25">
      <c r="A25" s="93">
        <v>18</v>
      </c>
      <c r="B25" s="14" t="s">
        <v>42</v>
      </c>
      <c r="C25" s="15">
        <v>6666</v>
      </c>
      <c r="D25" s="16">
        <v>2486</v>
      </c>
      <c r="E25" s="111">
        <f t="shared" si="0"/>
        <v>3</v>
      </c>
      <c r="F25" s="18">
        <v>4.7610739999999998</v>
      </c>
      <c r="G25" s="19">
        <f t="shared" si="1"/>
        <v>7.1423252325232528E-2</v>
      </c>
      <c r="H25" s="41">
        <f t="shared" si="2"/>
        <v>1</v>
      </c>
      <c r="I25" s="20">
        <f t="shared" si="3"/>
        <v>2</v>
      </c>
      <c r="J25" s="15">
        <v>41.829589999999996</v>
      </c>
      <c r="K25" s="111">
        <f t="shared" si="4"/>
        <v>2</v>
      </c>
      <c r="L25" s="42">
        <v>5</v>
      </c>
      <c r="M25" s="111">
        <f t="shared" si="31"/>
        <v>1</v>
      </c>
      <c r="N25" s="18">
        <v>94.019373999999999</v>
      </c>
      <c r="O25" s="19">
        <f t="shared" si="5"/>
        <v>1.4104316531653165</v>
      </c>
      <c r="P25" s="112">
        <f t="shared" si="6"/>
        <v>2</v>
      </c>
      <c r="Q25" s="111">
        <f t="shared" si="7"/>
        <v>4</v>
      </c>
      <c r="R25" s="18">
        <v>160.30731</v>
      </c>
      <c r="S25" s="20">
        <f t="shared" si="8"/>
        <v>3</v>
      </c>
      <c r="T25" s="15">
        <v>841.48</v>
      </c>
      <c r="U25" s="16">
        <v>508.37</v>
      </c>
      <c r="V25" s="19">
        <f t="shared" si="9"/>
        <v>60.413794742596373</v>
      </c>
      <c r="W25" s="111">
        <f t="shared" si="10"/>
        <v>3</v>
      </c>
      <c r="X25" s="18">
        <v>212.42449999999999</v>
      </c>
      <c r="Y25" s="22">
        <f t="shared" si="11"/>
        <v>3.1866861686168617</v>
      </c>
      <c r="Z25" s="112">
        <f t="shared" si="12"/>
        <v>1</v>
      </c>
      <c r="AA25" s="111">
        <f t="shared" si="13"/>
        <v>2</v>
      </c>
      <c r="AB25" s="18">
        <v>0</v>
      </c>
      <c r="AC25" s="19">
        <f t="shared" si="14"/>
        <v>0</v>
      </c>
      <c r="AD25" s="112">
        <v>0</v>
      </c>
      <c r="AE25" s="111">
        <f t="shared" si="15"/>
        <v>0</v>
      </c>
      <c r="AF25" s="18">
        <v>2055.6257999999998</v>
      </c>
      <c r="AG25" s="19">
        <f t="shared" si="16"/>
        <v>30.837470747074704</v>
      </c>
      <c r="AH25" s="112">
        <f t="shared" si="28"/>
        <v>3</v>
      </c>
      <c r="AI25" s="111">
        <f t="shared" si="17"/>
        <v>9</v>
      </c>
      <c r="AJ25" s="18">
        <v>1951.34478403</v>
      </c>
      <c r="AK25" s="19">
        <f t="shared" si="18"/>
        <v>29.273099070357034</v>
      </c>
      <c r="AL25" s="16">
        <f t="shared" si="19"/>
        <v>2</v>
      </c>
      <c r="AM25" s="20">
        <f t="shared" si="20"/>
        <v>4</v>
      </c>
      <c r="AN25" s="34">
        <f t="shared" si="21"/>
        <v>3.4285714285714284</v>
      </c>
      <c r="AO25" s="38">
        <f t="shared" si="22"/>
        <v>3</v>
      </c>
      <c r="AP25" s="114">
        <v>2</v>
      </c>
      <c r="AQ25" s="41">
        <f t="shared" si="23"/>
        <v>6</v>
      </c>
      <c r="AR25" s="38">
        <f t="shared" si="24"/>
        <v>3</v>
      </c>
      <c r="AS25" s="38">
        <v>2</v>
      </c>
      <c r="AT25" s="45">
        <f t="shared" si="29"/>
        <v>1</v>
      </c>
      <c r="AU25" s="122">
        <f t="shared" si="30"/>
        <v>3</v>
      </c>
      <c r="AV25" s="112">
        <v>2</v>
      </c>
      <c r="AW25" s="136">
        <v>7</v>
      </c>
      <c r="AX25" s="16">
        <f t="shared" si="25"/>
        <v>14</v>
      </c>
      <c r="AY25" s="140">
        <f t="shared" si="26"/>
        <v>3</v>
      </c>
    </row>
    <row r="26" spans="1:51" ht="15" x14ac:dyDescent="0.25">
      <c r="A26" s="93">
        <v>19</v>
      </c>
      <c r="B26" s="14" t="s">
        <v>43</v>
      </c>
      <c r="C26" s="15">
        <v>12234</v>
      </c>
      <c r="D26" s="16">
        <v>3162</v>
      </c>
      <c r="E26" s="111">
        <f t="shared" si="0"/>
        <v>4</v>
      </c>
      <c r="F26" s="18">
        <v>5.4012799999999999</v>
      </c>
      <c r="G26" s="19">
        <f t="shared" si="1"/>
        <v>4.4149746607814289E-2</v>
      </c>
      <c r="H26" s="41">
        <f t="shared" si="2"/>
        <v>1</v>
      </c>
      <c r="I26" s="20">
        <f t="shared" si="3"/>
        <v>2</v>
      </c>
      <c r="J26" s="15">
        <v>62.112900000000003</v>
      </c>
      <c r="K26" s="111">
        <f t="shared" si="4"/>
        <v>3</v>
      </c>
      <c r="L26" s="42">
        <v>5</v>
      </c>
      <c r="M26" s="111">
        <f t="shared" si="31"/>
        <v>1</v>
      </c>
      <c r="N26" s="18">
        <v>42.210588000000001</v>
      </c>
      <c r="O26" s="19">
        <f t="shared" si="5"/>
        <v>0.34502687591956843</v>
      </c>
      <c r="P26" s="112">
        <f t="shared" si="6"/>
        <v>1</v>
      </c>
      <c r="Q26" s="111">
        <f t="shared" si="7"/>
        <v>2</v>
      </c>
      <c r="R26" s="18">
        <v>84.135220000000004</v>
      </c>
      <c r="S26" s="20">
        <f t="shared" si="8"/>
        <v>1</v>
      </c>
      <c r="T26" s="15">
        <v>964.89</v>
      </c>
      <c r="U26" s="16">
        <v>653.19000000000005</v>
      </c>
      <c r="V26" s="19">
        <f t="shared" si="9"/>
        <v>67.695799521188945</v>
      </c>
      <c r="W26" s="111">
        <f t="shared" si="10"/>
        <v>3</v>
      </c>
      <c r="X26" s="18">
        <v>1577.7176999999999</v>
      </c>
      <c r="Y26" s="22">
        <f t="shared" si="11"/>
        <v>12.896172143207455</v>
      </c>
      <c r="Z26" s="112">
        <f t="shared" si="12"/>
        <v>1</v>
      </c>
      <c r="AA26" s="111">
        <f t="shared" si="13"/>
        <v>2</v>
      </c>
      <c r="AB26" s="18">
        <v>0</v>
      </c>
      <c r="AC26" s="19">
        <f t="shared" si="14"/>
        <v>0</v>
      </c>
      <c r="AD26" s="112">
        <v>0</v>
      </c>
      <c r="AE26" s="111">
        <f t="shared" si="15"/>
        <v>0</v>
      </c>
      <c r="AF26" s="18">
        <v>2674.0374999999999</v>
      </c>
      <c r="AG26" s="19">
        <f t="shared" si="16"/>
        <v>21.857426025829653</v>
      </c>
      <c r="AH26" s="112">
        <f t="shared" si="28"/>
        <v>2</v>
      </c>
      <c r="AI26" s="111">
        <f t="shared" si="17"/>
        <v>6</v>
      </c>
      <c r="AJ26" s="18">
        <v>1360.25809706</v>
      </c>
      <c r="AK26" s="19">
        <f t="shared" si="18"/>
        <v>11.118670075690698</v>
      </c>
      <c r="AL26" s="16">
        <f t="shared" si="19"/>
        <v>2</v>
      </c>
      <c r="AM26" s="20">
        <f t="shared" si="20"/>
        <v>4</v>
      </c>
      <c r="AN26" s="34">
        <f t="shared" si="21"/>
        <v>2.4285714285714284</v>
      </c>
      <c r="AO26" s="38">
        <f t="shared" si="22"/>
        <v>2</v>
      </c>
      <c r="AP26" s="114">
        <v>3</v>
      </c>
      <c r="AQ26" s="41">
        <f t="shared" si="23"/>
        <v>6</v>
      </c>
      <c r="AR26" s="38">
        <f t="shared" si="24"/>
        <v>3</v>
      </c>
      <c r="AS26" s="38">
        <v>2</v>
      </c>
      <c r="AT26" s="45">
        <f t="shared" si="29"/>
        <v>1</v>
      </c>
      <c r="AU26" s="122">
        <f t="shared" si="30"/>
        <v>3</v>
      </c>
      <c r="AV26" s="112">
        <v>2</v>
      </c>
      <c r="AW26" s="136">
        <v>7</v>
      </c>
      <c r="AX26" s="16">
        <f t="shared" si="25"/>
        <v>14</v>
      </c>
      <c r="AY26" s="140">
        <f t="shared" si="26"/>
        <v>3</v>
      </c>
    </row>
    <row r="27" spans="1:51" ht="15" x14ac:dyDescent="0.25">
      <c r="A27" s="93">
        <v>20</v>
      </c>
      <c r="B27" s="14" t="s">
        <v>44</v>
      </c>
      <c r="C27" s="15">
        <v>5788</v>
      </c>
      <c r="D27" s="16">
        <v>860</v>
      </c>
      <c r="E27" s="111">
        <f t="shared" si="0"/>
        <v>1</v>
      </c>
      <c r="F27" s="18">
        <v>20.998054</v>
      </c>
      <c r="G27" s="19">
        <f t="shared" si="1"/>
        <v>0.36278600552868007</v>
      </c>
      <c r="H27" s="41">
        <f t="shared" si="2"/>
        <v>1</v>
      </c>
      <c r="I27" s="20">
        <f t="shared" si="3"/>
        <v>2</v>
      </c>
      <c r="J27" s="15">
        <v>50.648710000000001</v>
      </c>
      <c r="K27" s="111">
        <f t="shared" si="4"/>
        <v>3</v>
      </c>
      <c r="L27" s="42">
        <v>83</v>
      </c>
      <c r="M27" s="111">
        <f t="shared" si="31"/>
        <v>3</v>
      </c>
      <c r="N27" s="18">
        <v>29.004345000000001</v>
      </c>
      <c r="O27" s="19">
        <f t="shared" si="5"/>
        <v>0.50111169661368349</v>
      </c>
      <c r="P27" s="112">
        <f t="shared" si="6"/>
        <v>1</v>
      </c>
      <c r="Q27" s="111">
        <f t="shared" si="7"/>
        <v>2</v>
      </c>
      <c r="R27" s="18">
        <v>92.129460000000009</v>
      </c>
      <c r="S27" s="20">
        <f t="shared" si="8"/>
        <v>1</v>
      </c>
      <c r="T27" s="15">
        <v>592.07000000000005</v>
      </c>
      <c r="U27" s="16">
        <v>393.64</v>
      </c>
      <c r="V27" s="19">
        <f t="shared" si="9"/>
        <v>66.485381796071408</v>
      </c>
      <c r="W27" s="111">
        <f t="shared" si="10"/>
        <v>3</v>
      </c>
      <c r="X27" s="18">
        <v>5125.0684000000001</v>
      </c>
      <c r="Y27" s="22">
        <f t="shared" si="11"/>
        <v>88.546447823082246</v>
      </c>
      <c r="Z27" s="112">
        <f t="shared" si="12"/>
        <v>4</v>
      </c>
      <c r="AA27" s="111">
        <f t="shared" si="13"/>
        <v>8</v>
      </c>
      <c r="AB27" s="18">
        <v>0</v>
      </c>
      <c r="AC27" s="19">
        <f t="shared" si="14"/>
        <v>0</v>
      </c>
      <c r="AD27" s="112">
        <v>0</v>
      </c>
      <c r="AE27" s="111">
        <f t="shared" si="15"/>
        <v>0</v>
      </c>
      <c r="AF27" s="18">
        <v>573.96069999999997</v>
      </c>
      <c r="AG27" s="19">
        <f t="shared" si="16"/>
        <v>9.916390808569453</v>
      </c>
      <c r="AH27" s="112">
        <f t="shared" si="28"/>
        <v>1</v>
      </c>
      <c r="AI27" s="111">
        <f t="shared" si="17"/>
        <v>3</v>
      </c>
      <c r="AJ27" s="18">
        <v>2533.9149443699998</v>
      </c>
      <c r="AK27" s="19">
        <f t="shared" si="18"/>
        <v>43.778765452142359</v>
      </c>
      <c r="AL27" s="16">
        <f t="shared" si="19"/>
        <v>3</v>
      </c>
      <c r="AM27" s="20">
        <f t="shared" si="20"/>
        <v>6</v>
      </c>
      <c r="AN27" s="34">
        <f t="shared" si="21"/>
        <v>3.1428571428571428</v>
      </c>
      <c r="AO27" s="38">
        <f t="shared" si="22"/>
        <v>3</v>
      </c>
      <c r="AP27" s="114">
        <v>2</v>
      </c>
      <c r="AQ27" s="41">
        <f t="shared" si="23"/>
        <v>6</v>
      </c>
      <c r="AR27" s="38">
        <f t="shared" si="24"/>
        <v>3</v>
      </c>
      <c r="AS27" s="38">
        <v>1</v>
      </c>
      <c r="AT27" s="45">
        <f t="shared" si="29"/>
        <v>2</v>
      </c>
      <c r="AU27" s="123">
        <f t="shared" si="30"/>
        <v>4</v>
      </c>
      <c r="AV27" s="112">
        <v>2</v>
      </c>
      <c r="AW27" s="136">
        <v>7</v>
      </c>
      <c r="AX27" s="16">
        <f t="shared" si="25"/>
        <v>14</v>
      </c>
      <c r="AY27" s="140">
        <f t="shared" si="26"/>
        <v>3</v>
      </c>
    </row>
    <row r="28" spans="1:51" ht="15" x14ac:dyDescent="0.25">
      <c r="A28" s="93">
        <v>21</v>
      </c>
      <c r="B28" s="14" t="s">
        <v>45</v>
      </c>
      <c r="C28" s="15">
        <v>11055</v>
      </c>
      <c r="D28" s="16">
        <v>4020</v>
      </c>
      <c r="E28" s="111">
        <f t="shared" si="0"/>
        <v>4</v>
      </c>
      <c r="F28" s="18">
        <v>18.500485999999999</v>
      </c>
      <c r="G28" s="19">
        <f t="shared" si="1"/>
        <v>0.16734948891904114</v>
      </c>
      <c r="H28" s="41">
        <f t="shared" si="2"/>
        <v>1</v>
      </c>
      <c r="I28" s="20">
        <f t="shared" si="3"/>
        <v>2</v>
      </c>
      <c r="J28" s="15">
        <v>82.737390000000005</v>
      </c>
      <c r="K28" s="111">
        <f t="shared" si="4"/>
        <v>3</v>
      </c>
      <c r="L28" s="42">
        <v>2</v>
      </c>
      <c r="M28" s="111">
        <f t="shared" si="31"/>
        <v>1</v>
      </c>
      <c r="N28" s="18">
        <v>38.341051</v>
      </c>
      <c r="O28" s="19">
        <f t="shared" si="5"/>
        <v>0.34682090456806874</v>
      </c>
      <c r="P28" s="112">
        <f t="shared" si="6"/>
        <v>1</v>
      </c>
      <c r="Q28" s="111">
        <f t="shared" si="7"/>
        <v>2</v>
      </c>
      <c r="R28" s="18">
        <v>212.04906</v>
      </c>
      <c r="S28" s="20">
        <f t="shared" si="8"/>
        <v>4</v>
      </c>
      <c r="T28" s="15">
        <v>966.22</v>
      </c>
      <c r="U28" s="16">
        <v>681.69</v>
      </c>
      <c r="V28" s="19">
        <f t="shared" si="9"/>
        <v>70.55225517997971</v>
      </c>
      <c r="W28" s="111">
        <f t="shared" si="10"/>
        <v>4</v>
      </c>
      <c r="X28" s="18">
        <v>6265.7129999999997</v>
      </c>
      <c r="Y28" s="22">
        <f t="shared" si="11"/>
        <v>56.677639077340572</v>
      </c>
      <c r="Z28" s="112">
        <f t="shared" si="12"/>
        <v>3</v>
      </c>
      <c r="AA28" s="111">
        <f t="shared" si="13"/>
        <v>6</v>
      </c>
      <c r="AB28" s="18">
        <v>0</v>
      </c>
      <c r="AC28" s="19">
        <f t="shared" si="14"/>
        <v>0</v>
      </c>
      <c r="AD28" s="112">
        <v>0</v>
      </c>
      <c r="AE28" s="111">
        <f t="shared" si="15"/>
        <v>0</v>
      </c>
      <c r="AF28" s="18">
        <v>213.61609999999999</v>
      </c>
      <c r="AG28" s="19">
        <f t="shared" si="16"/>
        <v>1.9323030303030304</v>
      </c>
      <c r="AH28" s="112">
        <f t="shared" si="28"/>
        <v>1</v>
      </c>
      <c r="AI28" s="111">
        <f t="shared" si="17"/>
        <v>3</v>
      </c>
      <c r="AJ28" s="18">
        <v>4542.3955026200001</v>
      </c>
      <c r="AK28" s="19">
        <f t="shared" si="18"/>
        <v>41.089059272908187</v>
      </c>
      <c r="AL28" s="16">
        <f t="shared" si="19"/>
        <v>3</v>
      </c>
      <c r="AM28" s="20">
        <f t="shared" si="20"/>
        <v>6</v>
      </c>
      <c r="AN28" s="34">
        <f t="shared" si="21"/>
        <v>3.2857142857142856</v>
      </c>
      <c r="AO28" s="38">
        <f t="shared" si="22"/>
        <v>3</v>
      </c>
      <c r="AP28" s="114">
        <v>2</v>
      </c>
      <c r="AQ28" s="41">
        <f t="shared" si="23"/>
        <v>6</v>
      </c>
      <c r="AR28" s="38">
        <f t="shared" si="24"/>
        <v>3</v>
      </c>
      <c r="AS28" s="38">
        <v>2</v>
      </c>
      <c r="AT28" s="45">
        <f t="shared" si="29"/>
        <v>1</v>
      </c>
      <c r="AU28" s="122">
        <f t="shared" si="30"/>
        <v>3</v>
      </c>
      <c r="AV28" s="112">
        <v>2</v>
      </c>
      <c r="AW28" s="136">
        <v>7</v>
      </c>
      <c r="AX28" s="16">
        <f t="shared" si="25"/>
        <v>14</v>
      </c>
      <c r="AY28" s="140">
        <f t="shared" si="26"/>
        <v>3</v>
      </c>
    </row>
    <row r="29" spans="1:51" ht="15" x14ac:dyDescent="0.25">
      <c r="A29" s="93">
        <v>22</v>
      </c>
      <c r="B29" s="14" t="s">
        <v>46</v>
      </c>
      <c r="C29" s="15">
        <v>10930</v>
      </c>
      <c r="D29" s="16">
        <v>1338</v>
      </c>
      <c r="E29" s="111">
        <f t="shared" si="0"/>
        <v>2</v>
      </c>
      <c r="F29" s="18">
        <v>31.432511999999999</v>
      </c>
      <c r="G29" s="19">
        <f t="shared" si="1"/>
        <v>0.28758016468435499</v>
      </c>
      <c r="H29" s="41">
        <f t="shared" si="2"/>
        <v>1</v>
      </c>
      <c r="I29" s="20">
        <f t="shared" si="3"/>
        <v>2</v>
      </c>
      <c r="J29" s="15">
        <v>57.626649999999998</v>
      </c>
      <c r="K29" s="111">
        <f t="shared" si="4"/>
        <v>3</v>
      </c>
      <c r="L29" s="42">
        <v>125</v>
      </c>
      <c r="M29" s="111">
        <f t="shared" si="31"/>
        <v>4</v>
      </c>
      <c r="N29" s="18">
        <v>122.538026</v>
      </c>
      <c r="O29" s="19">
        <f t="shared" si="5"/>
        <v>1.1211164318389752</v>
      </c>
      <c r="P29" s="112">
        <f t="shared" si="6"/>
        <v>2</v>
      </c>
      <c r="Q29" s="111">
        <f t="shared" si="7"/>
        <v>4</v>
      </c>
      <c r="R29" s="18">
        <v>213.83833999999999</v>
      </c>
      <c r="S29" s="20">
        <f t="shared" si="8"/>
        <v>4</v>
      </c>
      <c r="T29" s="15">
        <v>3197.63</v>
      </c>
      <c r="U29" s="16">
        <v>1293.1300000000001</v>
      </c>
      <c r="V29" s="19">
        <f t="shared" si="9"/>
        <v>40.440263570206689</v>
      </c>
      <c r="W29" s="111">
        <f t="shared" si="10"/>
        <v>3</v>
      </c>
      <c r="X29" s="18">
        <v>4473.2782999999999</v>
      </c>
      <c r="Y29" s="22">
        <f t="shared" si="11"/>
        <v>40.926608417200363</v>
      </c>
      <c r="Z29" s="112">
        <f t="shared" si="12"/>
        <v>2</v>
      </c>
      <c r="AA29" s="111">
        <f t="shared" si="13"/>
        <v>4</v>
      </c>
      <c r="AB29" s="18">
        <v>127.10790300000001</v>
      </c>
      <c r="AC29" s="19">
        <f t="shared" si="14"/>
        <v>1.1629268344007322</v>
      </c>
      <c r="AD29" s="112">
        <f>IF(AC29&lt;1,1,IF(AC29&lt;10,2,IF(AC29&lt;15,3,4)))</f>
        <v>2</v>
      </c>
      <c r="AE29" s="111">
        <f t="shared" si="15"/>
        <v>6</v>
      </c>
      <c r="AF29" s="18">
        <v>1537.0162</v>
      </c>
      <c r="AG29" s="19">
        <f t="shared" si="16"/>
        <v>14.062362305580969</v>
      </c>
      <c r="AH29" s="112">
        <f t="shared" si="28"/>
        <v>2</v>
      </c>
      <c r="AI29" s="111">
        <f t="shared" si="17"/>
        <v>6</v>
      </c>
      <c r="AJ29" s="18">
        <v>4111.4682573999999</v>
      </c>
      <c r="AK29" s="19">
        <f t="shared" si="18"/>
        <v>37.616361000914914</v>
      </c>
      <c r="AL29" s="16">
        <f t="shared" si="19"/>
        <v>3</v>
      </c>
      <c r="AM29" s="20">
        <f t="shared" si="20"/>
        <v>6</v>
      </c>
      <c r="AN29" s="34">
        <f t="shared" si="21"/>
        <v>4.5714285714285712</v>
      </c>
      <c r="AO29" s="38">
        <f t="shared" si="22"/>
        <v>4</v>
      </c>
      <c r="AP29" s="114">
        <v>2</v>
      </c>
      <c r="AQ29" s="41">
        <f t="shared" si="23"/>
        <v>8</v>
      </c>
      <c r="AR29" s="38">
        <f t="shared" si="24"/>
        <v>3</v>
      </c>
      <c r="AS29" s="38">
        <v>3</v>
      </c>
      <c r="AT29" s="45">
        <f t="shared" si="29"/>
        <v>0</v>
      </c>
      <c r="AU29" s="121">
        <f t="shared" si="30"/>
        <v>2</v>
      </c>
      <c r="AV29" s="112">
        <v>2</v>
      </c>
      <c r="AW29" s="136">
        <v>7</v>
      </c>
      <c r="AX29" s="16">
        <f t="shared" si="25"/>
        <v>14</v>
      </c>
      <c r="AY29" s="140">
        <f t="shared" si="26"/>
        <v>3</v>
      </c>
    </row>
    <row r="30" spans="1:51" ht="15" x14ac:dyDescent="0.25">
      <c r="A30" s="93">
        <v>23</v>
      </c>
      <c r="B30" s="14" t="s">
        <v>47</v>
      </c>
      <c r="C30" s="15">
        <v>8798</v>
      </c>
      <c r="D30" s="16">
        <v>1235</v>
      </c>
      <c r="E30" s="111">
        <f t="shared" si="0"/>
        <v>2</v>
      </c>
      <c r="F30" s="18">
        <v>40.951332000000001</v>
      </c>
      <c r="G30" s="19">
        <f t="shared" si="1"/>
        <v>0.46546183223459875</v>
      </c>
      <c r="H30" s="41">
        <f t="shared" si="2"/>
        <v>1</v>
      </c>
      <c r="I30" s="20">
        <f t="shared" si="3"/>
        <v>2</v>
      </c>
      <c r="J30" s="15">
        <v>47.021349999999998</v>
      </c>
      <c r="K30" s="111">
        <f t="shared" si="4"/>
        <v>2</v>
      </c>
      <c r="L30" s="42">
        <v>4</v>
      </c>
      <c r="M30" s="111">
        <f t="shared" si="31"/>
        <v>1</v>
      </c>
      <c r="N30" s="18">
        <v>181.200976</v>
      </c>
      <c r="O30" s="19">
        <f t="shared" si="5"/>
        <v>2.0595700841100251</v>
      </c>
      <c r="P30" s="112">
        <f t="shared" si="6"/>
        <v>2</v>
      </c>
      <c r="Q30" s="111">
        <f t="shared" si="7"/>
        <v>4</v>
      </c>
      <c r="R30" s="18">
        <v>186.17951000000002</v>
      </c>
      <c r="S30" s="20">
        <f t="shared" si="8"/>
        <v>3</v>
      </c>
      <c r="T30" s="15">
        <v>1099.07</v>
      </c>
      <c r="U30" s="16">
        <v>628.97</v>
      </c>
      <c r="V30" s="19">
        <f t="shared" si="9"/>
        <v>57.227474137225109</v>
      </c>
      <c r="W30" s="111">
        <f t="shared" si="10"/>
        <v>3</v>
      </c>
      <c r="X30" s="18">
        <v>7869.9994999999999</v>
      </c>
      <c r="Y30" s="22">
        <f t="shared" si="11"/>
        <v>89.452142532393722</v>
      </c>
      <c r="Z30" s="112">
        <f t="shared" si="12"/>
        <v>4</v>
      </c>
      <c r="AA30" s="111">
        <f t="shared" si="13"/>
        <v>8</v>
      </c>
      <c r="AB30" s="18">
        <v>0</v>
      </c>
      <c r="AC30" s="19">
        <f t="shared" si="14"/>
        <v>0</v>
      </c>
      <c r="AD30" s="112">
        <v>0</v>
      </c>
      <c r="AE30" s="111">
        <f t="shared" si="15"/>
        <v>0</v>
      </c>
      <c r="AF30" s="18">
        <v>0</v>
      </c>
      <c r="AG30" s="19">
        <f t="shared" si="16"/>
        <v>0</v>
      </c>
      <c r="AH30" s="112">
        <v>0</v>
      </c>
      <c r="AI30" s="111">
        <f t="shared" si="17"/>
        <v>0</v>
      </c>
      <c r="AJ30" s="18">
        <v>3959.93747979</v>
      </c>
      <c r="AK30" s="19">
        <f t="shared" si="18"/>
        <v>45.009518979199818</v>
      </c>
      <c r="AL30" s="16">
        <f t="shared" si="19"/>
        <v>3</v>
      </c>
      <c r="AM30" s="20">
        <f t="shared" si="20"/>
        <v>6</v>
      </c>
      <c r="AN30" s="34">
        <f t="shared" si="21"/>
        <v>3.2857142857142856</v>
      </c>
      <c r="AO30" s="38">
        <f t="shared" si="22"/>
        <v>3</v>
      </c>
      <c r="AP30" s="114">
        <v>2</v>
      </c>
      <c r="AQ30" s="41">
        <f t="shared" si="23"/>
        <v>6</v>
      </c>
      <c r="AR30" s="38">
        <f t="shared" si="24"/>
        <v>3</v>
      </c>
      <c r="AS30" s="38">
        <v>2</v>
      </c>
      <c r="AT30" s="45">
        <f t="shared" si="29"/>
        <v>1</v>
      </c>
      <c r="AU30" s="122">
        <f t="shared" si="30"/>
        <v>3</v>
      </c>
      <c r="AV30" s="112">
        <v>2</v>
      </c>
      <c r="AW30" s="136">
        <v>7</v>
      </c>
      <c r="AX30" s="16">
        <f t="shared" si="25"/>
        <v>14</v>
      </c>
      <c r="AY30" s="140">
        <f t="shared" si="26"/>
        <v>3</v>
      </c>
    </row>
    <row r="31" spans="1:51" ht="15" x14ac:dyDescent="0.25">
      <c r="A31" s="93">
        <v>24</v>
      </c>
      <c r="B31" s="14" t="s">
        <v>48</v>
      </c>
      <c r="C31" s="15">
        <v>8600</v>
      </c>
      <c r="D31" s="16">
        <v>2822</v>
      </c>
      <c r="E31" s="111">
        <f t="shared" si="0"/>
        <v>3</v>
      </c>
      <c r="F31" s="18">
        <v>0.47865200000000002</v>
      </c>
      <c r="G31" s="19">
        <f t="shared" si="1"/>
        <v>5.5657209302325582E-3</v>
      </c>
      <c r="H31" s="41">
        <f t="shared" si="2"/>
        <v>1</v>
      </c>
      <c r="I31" s="20">
        <f t="shared" si="3"/>
        <v>2</v>
      </c>
      <c r="J31" s="15">
        <v>57.709650000000003</v>
      </c>
      <c r="K31" s="111">
        <f t="shared" si="4"/>
        <v>3</v>
      </c>
      <c r="L31" s="42">
        <v>9</v>
      </c>
      <c r="M31" s="111">
        <f t="shared" si="31"/>
        <v>1</v>
      </c>
      <c r="N31" s="18">
        <v>172.28521899999998</v>
      </c>
      <c r="O31" s="19">
        <f t="shared" si="5"/>
        <v>2.0033164999999999</v>
      </c>
      <c r="P31" s="112">
        <f t="shared" si="6"/>
        <v>2</v>
      </c>
      <c r="Q31" s="111">
        <f t="shared" si="7"/>
        <v>4</v>
      </c>
      <c r="R31" s="18">
        <v>151.51595</v>
      </c>
      <c r="S31" s="20">
        <f t="shared" si="8"/>
        <v>3</v>
      </c>
      <c r="T31" s="15">
        <v>658.89</v>
      </c>
      <c r="U31" s="16">
        <v>471.11</v>
      </c>
      <c r="V31" s="19">
        <f t="shared" si="9"/>
        <v>71.500553961966347</v>
      </c>
      <c r="W31" s="111">
        <f t="shared" si="10"/>
        <v>4</v>
      </c>
      <c r="X31" s="18">
        <v>8278.3325000000004</v>
      </c>
      <c r="Y31" s="22">
        <f t="shared" si="11"/>
        <v>96.259680232558139</v>
      </c>
      <c r="Z31" s="112">
        <f t="shared" si="12"/>
        <v>4</v>
      </c>
      <c r="AA31" s="111">
        <f t="shared" si="13"/>
        <v>8</v>
      </c>
      <c r="AB31" s="18">
        <v>0</v>
      </c>
      <c r="AC31" s="19">
        <f t="shared" si="14"/>
        <v>0</v>
      </c>
      <c r="AD31" s="112">
        <v>0</v>
      </c>
      <c r="AE31" s="111">
        <f t="shared" si="15"/>
        <v>0</v>
      </c>
      <c r="AF31" s="18">
        <v>5138.1656999999996</v>
      </c>
      <c r="AG31" s="19">
        <f t="shared" si="16"/>
        <v>59.746112790697673</v>
      </c>
      <c r="AH31" s="112">
        <f>IF(AG31&lt;10,1,IF(AG31&lt;30,2,IF(AG31&lt;60,3,4)))</f>
        <v>3</v>
      </c>
      <c r="AI31" s="111">
        <f t="shared" si="17"/>
        <v>9</v>
      </c>
      <c r="AJ31" s="18">
        <v>3590.6793281599998</v>
      </c>
      <c r="AK31" s="19">
        <f t="shared" si="18"/>
        <v>41.752085211162786</v>
      </c>
      <c r="AL31" s="16">
        <f t="shared" si="19"/>
        <v>3</v>
      </c>
      <c r="AM31" s="20">
        <f t="shared" si="20"/>
        <v>6</v>
      </c>
      <c r="AN31" s="34">
        <f t="shared" si="21"/>
        <v>4.5714285714285712</v>
      </c>
      <c r="AO31" s="38">
        <f t="shared" si="22"/>
        <v>4</v>
      </c>
      <c r="AP31" s="114">
        <v>2</v>
      </c>
      <c r="AQ31" s="41">
        <f t="shared" si="23"/>
        <v>8</v>
      </c>
      <c r="AR31" s="38">
        <f t="shared" si="24"/>
        <v>3</v>
      </c>
      <c r="AS31" s="38">
        <v>3</v>
      </c>
      <c r="AT31" s="45">
        <f t="shared" si="29"/>
        <v>0</v>
      </c>
      <c r="AU31" s="121">
        <f t="shared" si="30"/>
        <v>2</v>
      </c>
      <c r="AV31" s="112">
        <v>2</v>
      </c>
      <c r="AW31" s="136">
        <v>7</v>
      </c>
      <c r="AX31" s="16">
        <f t="shared" si="25"/>
        <v>14</v>
      </c>
      <c r="AY31" s="140">
        <f t="shared" si="26"/>
        <v>3</v>
      </c>
    </row>
    <row r="32" spans="1:51" ht="15" x14ac:dyDescent="0.25">
      <c r="A32" s="93">
        <v>25</v>
      </c>
      <c r="B32" s="14" t="s">
        <v>49</v>
      </c>
      <c r="C32" s="15">
        <v>3739</v>
      </c>
      <c r="D32" s="16">
        <v>572</v>
      </c>
      <c r="E32" s="111">
        <f t="shared" si="0"/>
        <v>1</v>
      </c>
      <c r="F32" s="18">
        <v>0.66742200000000007</v>
      </c>
      <c r="G32" s="19">
        <f t="shared" si="1"/>
        <v>1.7850280823749669E-2</v>
      </c>
      <c r="H32" s="41">
        <f t="shared" si="2"/>
        <v>1</v>
      </c>
      <c r="I32" s="20">
        <f t="shared" si="3"/>
        <v>2</v>
      </c>
      <c r="J32" s="15">
        <v>28.844200000000001</v>
      </c>
      <c r="K32" s="111">
        <f t="shared" si="4"/>
        <v>2</v>
      </c>
      <c r="L32" s="42">
        <v>2</v>
      </c>
      <c r="M32" s="111">
        <f t="shared" si="31"/>
        <v>1</v>
      </c>
      <c r="N32" s="18">
        <v>19.965064000000002</v>
      </c>
      <c r="O32" s="19">
        <f t="shared" si="5"/>
        <v>0.53396801283765716</v>
      </c>
      <c r="P32" s="112">
        <f t="shared" si="6"/>
        <v>1</v>
      </c>
      <c r="Q32" s="111">
        <f t="shared" si="7"/>
        <v>2</v>
      </c>
      <c r="R32" s="18">
        <v>58.566019999999995</v>
      </c>
      <c r="S32" s="20">
        <f t="shared" si="8"/>
        <v>1</v>
      </c>
      <c r="T32" s="15">
        <v>520.4</v>
      </c>
      <c r="U32" s="16">
        <v>234.14</v>
      </c>
      <c r="V32" s="19">
        <f t="shared" si="9"/>
        <v>44.992313604919296</v>
      </c>
      <c r="W32" s="111">
        <f t="shared" si="10"/>
        <v>3</v>
      </c>
      <c r="X32" s="18">
        <v>3385.4146999999998</v>
      </c>
      <c r="Y32" s="22">
        <f t="shared" si="11"/>
        <v>90.543319069269856</v>
      </c>
      <c r="Z32" s="112">
        <f t="shared" si="12"/>
        <v>4</v>
      </c>
      <c r="AA32" s="111">
        <f t="shared" si="13"/>
        <v>8</v>
      </c>
      <c r="AB32" s="18">
        <v>4.6259980000000001</v>
      </c>
      <c r="AC32" s="19">
        <f t="shared" si="14"/>
        <v>0.12372286707675849</v>
      </c>
      <c r="AD32" s="112">
        <f>IF(AC32&lt;1,1,IF(AC32&lt;10,2,IF(AC32&lt;15,3,4)))</f>
        <v>1</v>
      </c>
      <c r="AE32" s="111">
        <f t="shared" si="15"/>
        <v>3</v>
      </c>
      <c r="AF32" s="18">
        <v>1868.9023</v>
      </c>
      <c r="AG32" s="19">
        <f t="shared" si="16"/>
        <v>49.98401444236427</v>
      </c>
      <c r="AH32" s="112">
        <f>IF(AG32&lt;10,1,IF(AG32&lt;30,2,IF(AG32&lt;60,3,4)))</f>
        <v>3</v>
      </c>
      <c r="AI32" s="111">
        <f t="shared" si="17"/>
        <v>9</v>
      </c>
      <c r="AJ32" s="18">
        <v>2531.4948450000002</v>
      </c>
      <c r="AK32" s="19">
        <f t="shared" si="18"/>
        <v>67.705130917357593</v>
      </c>
      <c r="AL32" s="16">
        <f t="shared" si="19"/>
        <v>4</v>
      </c>
      <c r="AM32" s="20">
        <f t="shared" si="20"/>
        <v>8</v>
      </c>
      <c r="AN32" s="34">
        <f t="shared" si="21"/>
        <v>4.7142857142857144</v>
      </c>
      <c r="AO32" s="38">
        <f t="shared" si="22"/>
        <v>4</v>
      </c>
      <c r="AP32" s="114">
        <v>1</v>
      </c>
      <c r="AQ32" s="41">
        <f t="shared" si="23"/>
        <v>4</v>
      </c>
      <c r="AR32" s="38">
        <f t="shared" si="24"/>
        <v>2</v>
      </c>
      <c r="AS32" s="38">
        <v>2</v>
      </c>
      <c r="AT32" s="45">
        <f t="shared" si="29"/>
        <v>0</v>
      </c>
      <c r="AU32" s="121">
        <f t="shared" si="30"/>
        <v>2</v>
      </c>
      <c r="AV32" s="112">
        <v>2</v>
      </c>
      <c r="AW32" s="136">
        <v>7</v>
      </c>
      <c r="AX32" s="16">
        <f t="shared" si="25"/>
        <v>14</v>
      </c>
      <c r="AY32" s="140">
        <f t="shared" si="26"/>
        <v>3</v>
      </c>
    </row>
    <row r="33" spans="1:51" ht="15.75" thickBot="1" x14ac:dyDescent="0.3">
      <c r="A33" s="98">
        <v>26</v>
      </c>
      <c r="B33" s="24" t="s">
        <v>50</v>
      </c>
      <c r="C33" s="25">
        <v>8155</v>
      </c>
      <c r="D33" s="26">
        <v>1782</v>
      </c>
      <c r="E33" s="115">
        <f t="shared" si="0"/>
        <v>2</v>
      </c>
      <c r="F33" s="28">
        <v>21.110782</v>
      </c>
      <c r="G33" s="29">
        <f t="shared" si="1"/>
        <v>0.25886918454935626</v>
      </c>
      <c r="H33" s="47">
        <f t="shared" si="2"/>
        <v>1</v>
      </c>
      <c r="I33" s="30">
        <f t="shared" si="3"/>
        <v>2</v>
      </c>
      <c r="J33" s="25">
        <v>69.088250000000002</v>
      </c>
      <c r="K33" s="115">
        <f t="shared" si="4"/>
        <v>3</v>
      </c>
      <c r="L33" s="49">
        <v>0</v>
      </c>
      <c r="M33" s="115">
        <v>0</v>
      </c>
      <c r="N33" s="28">
        <v>62.631841000000001</v>
      </c>
      <c r="O33" s="29">
        <f t="shared" si="5"/>
        <v>0.76801767014101774</v>
      </c>
      <c r="P33" s="116">
        <f t="shared" si="6"/>
        <v>1</v>
      </c>
      <c r="Q33" s="115">
        <f t="shared" si="7"/>
        <v>2</v>
      </c>
      <c r="R33" s="28">
        <v>152.90742</v>
      </c>
      <c r="S33" s="30">
        <f t="shared" si="8"/>
        <v>3</v>
      </c>
      <c r="T33" s="25">
        <v>839.89</v>
      </c>
      <c r="U33" s="26">
        <v>602.19000000000005</v>
      </c>
      <c r="V33" s="29">
        <f t="shared" si="9"/>
        <v>71.698674826465378</v>
      </c>
      <c r="W33" s="115">
        <f t="shared" si="10"/>
        <v>4</v>
      </c>
      <c r="X33" s="28">
        <v>4856.0505000000003</v>
      </c>
      <c r="Y33" s="32">
        <f t="shared" si="11"/>
        <v>59.546909871244637</v>
      </c>
      <c r="Z33" s="116">
        <f t="shared" si="12"/>
        <v>3</v>
      </c>
      <c r="AA33" s="115">
        <f t="shared" si="13"/>
        <v>6</v>
      </c>
      <c r="AB33" s="28">
        <v>0</v>
      </c>
      <c r="AC33" s="29">
        <f t="shared" si="14"/>
        <v>0</v>
      </c>
      <c r="AD33" s="116">
        <v>0</v>
      </c>
      <c r="AE33" s="115">
        <f t="shared" si="15"/>
        <v>0</v>
      </c>
      <c r="AF33" s="28">
        <v>3948.0073000000002</v>
      </c>
      <c r="AG33" s="29">
        <f t="shared" si="16"/>
        <v>48.41210668301656</v>
      </c>
      <c r="AH33" s="116">
        <f>IF(AG33&lt;10,1,IF(AG33&lt;30,2,IF(AG33&lt;60,3,4)))</f>
        <v>3</v>
      </c>
      <c r="AI33" s="115">
        <f t="shared" si="17"/>
        <v>9</v>
      </c>
      <c r="AJ33" s="28">
        <v>3396.7551507899998</v>
      </c>
      <c r="AK33" s="29">
        <f t="shared" si="18"/>
        <v>41.652423676149596</v>
      </c>
      <c r="AL33" s="26">
        <f t="shared" si="19"/>
        <v>3</v>
      </c>
      <c r="AM33" s="30">
        <f t="shared" si="20"/>
        <v>6</v>
      </c>
      <c r="AN33" s="34">
        <f t="shared" si="21"/>
        <v>4</v>
      </c>
      <c r="AO33" s="39">
        <f t="shared" si="22"/>
        <v>4</v>
      </c>
      <c r="AP33" s="114">
        <v>2</v>
      </c>
      <c r="AQ33" s="41">
        <f t="shared" si="23"/>
        <v>8</v>
      </c>
      <c r="AR33" s="39">
        <f t="shared" si="24"/>
        <v>3</v>
      </c>
      <c r="AS33" s="39">
        <v>1</v>
      </c>
      <c r="AT33" s="45">
        <f t="shared" si="29"/>
        <v>2</v>
      </c>
      <c r="AU33" s="124">
        <f t="shared" si="30"/>
        <v>4</v>
      </c>
      <c r="AV33" s="112">
        <v>2</v>
      </c>
      <c r="AW33" s="136">
        <v>7</v>
      </c>
      <c r="AX33" s="16">
        <f t="shared" si="25"/>
        <v>14</v>
      </c>
      <c r="AY33" s="140">
        <f t="shared" si="26"/>
        <v>3</v>
      </c>
    </row>
  </sheetData>
  <sortState xmlns:xlrd2="http://schemas.microsoft.com/office/spreadsheetml/2017/richdata2" ref="A8:AY33">
    <sortCondition ref="A8:A33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AT33"/>
  <sheetViews>
    <sheetView zoomScaleNormal="100" workbookViewId="0"/>
  </sheetViews>
  <sheetFormatPr defaultColWidth="9.140625" defaultRowHeight="12.75" x14ac:dyDescent="0.2"/>
  <cols>
    <col min="1" max="1" width="9.140625" customWidth="1"/>
    <col min="2" max="2" width="26.42578125" bestFit="1" customWidth="1"/>
    <col min="3" max="4" width="0" hidden="1" customWidth="1"/>
    <col min="5" max="5" width="15" hidden="1" customWidth="1"/>
    <col min="6" max="6" width="12.28515625" customWidth="1"/>
    <col min="7" max="7" width="18" customWidth="1"/>
    <col min="8" max="8" width="14.7109375" customWidth="1"/>
    <col min="9" max="9" width="10.7109375" hidden="1" customWidth="1"/>
    <col min="10" max="10" width="17.7109375" hidden="1" customWidth="1"/>
    <col min="11" max="12" width="0" hidden="1" customWidth="1"/>
    <col min="15" max="15" width="11.7109375" customWidth="1"/>
    <col min="17" max="17" width="11" customWidth="1"/>
    <col min="20" max="20" width="23" customWidth="1"/>
    <col min="21" max="22" width="18.85546875" customWidth="1"/>
    <col min="23" max="23" width="14.7109375" customWidth="1"/>
    <col min="24" max="24" width="13.28515625" customWidth="1"/>
    <col min="25" max="25" width="12.7109375" customWidth="1"/>
    <col min="26" max="26" width="17.28515625" hidden="1" customWidth="1"/>
    <col min="27" max="27" width="0" hidden="1" customWidth="1"/>
    <col min="28" max="28" width="12.140625" hidden="1" customWidth="1"/>
    <col min="31" max="31" width="15.5703125" customWidth="1"/>
    <col min="32" max="32" width="12" customWidth="1"/>
    <col min="34" max="34" width="16.5703125" customWidth="1"/>
    <col min="35" max="35" width="15.42578125" style="2" customWidth="1"/>
    <col min="36" max="36" width="15" customWidth="1"/>
    <col min="37" max="37" width="16.140625" customWidth="1"/>
    <col min="39" max="39" width="14.7109375" customWidth="1"/>
    <col min="40" max="40" width="16.28515625" customWidth="1"/>
    <col min="41" max="41" width="16.140625" customWidth="1"/>
    <col min="42" max="42" width="18.42578125" customWidth="1"/>
    <col min="43" max="43" width="18.5703125" customWidth="1"/>
    <col min="44" max="45" width="17" customWidth="1"/>
    <col min="46" max="46" width="19" customWidth="1"/>
  </cols>
  <sheetData>
    <row r="6" spans="1:46" ht="13.5" thickBot="1" x14ac:dyDescent="0.25"/>
    <row r="7" spans="1:46" ht="127.5" x14ac:dyDescent="0.2">
      <c r="A7" s="3" t="s">
        <v>0</v>
      </c>
      <c r="B7" s="4" t="s">
        <v>51</v>
      </c>
      <c r="C7" s="8" t="s">
        <v>1</v>
      </c>
      <c r="D7" s="9" t="s">
        <v>2</v>
      </c>
      <c r="E7" s="10" t="s">
        <v>58</v>
      </c>
      <c r="F7" s="8" t="s">
        <v>3</v>
      </c>
      <c r="G7" s="9" t="s">
        <v>54</v>
      </c>
      <c r="H7" s="10" t="s">
        <v>59</v>
      </c>
      <c r="I7" s="8" t="s">
        <v>4</v>
      </c>
      <c r="J7" s="10" t="s">
        <v>60</v>
      </c>
      <c r="K7" s="8" t="s">
        <v>5</v>
      </c>
      <c r="L7" s="10" t="s">
        <v>61</v>
      </c>
      <c r="M7" s="8" t="s">
        <v>6</v>
      </c>
      <c r="N7" s="11" t="s">
        <v>55</v>
      </c>
      <c r="O7" s="10" t="s">
        <v>78</v>
      </c>
      <c r="P7" s="48" t="s">
        <v>7</v>
      </c>
      <c r="Q7" s="46" t="s">
        <v>65</v>
      </c>
      <c r="R7" s="8" t="s">
        <v>8</v>
      </c>
      <c r="S7" s="9" t="s">
        <v>9</v>
      </c>
      <c r="T7" s="9" t="s">
        <v>10</v>
      </c>
      <c r="U7" s="9" t="s">
        <v>66</v>
      </c>
      <c r="V7" s="46" t="s">
        <v>77</v>
      </c>
      <c r="W7" s="8" t="s">
        <v>11</v>
      </c>
      <c r="X7" s="9" t="s">
        <v>84</v>
      </c>
      <c r="Y7" s="10" t="s">
        <v>79</v>
      </c>
      <c r="Z7" s="56" t="s">
        <v>12</v>
      </c>
      <c r="AA7" s="8" t="s">
        <v>13</v>
      </c>
      <c r="AB7" s="10" t="s">
        <v>70</v>
      </c>
      <c r="AC7" s="8" t="s">
        <v>14</v>
      </c>
      <c r="AD7" s="9" t="s">
        <v>88</v>
      </c>
      <c r="AE7" s="13" t="s">
        <v>72</v>
      </c>
      <c r="AF7" s="8" t="s">
        <v>15</v>
      </c>
      <c r="AG7" s="9" t="s">
        <v>16</v>
      </c>
      <c r="AH7" s="10" t="s">
        <v>74</v>
      </c>
      <c r="AI7" s="33" t="s">
        <v>56</v>
      </c>
      <c r="AJ7" s="37" t="s">
        <v>57</v>
      </c>
      <c r="AK7" s="35" t="s">
        <v>17</v>
      </c>
      <c r="AL7" s="40" t="s">
        <v>18</v>
      </c>
      <c r="AM7" s="43" t="s">
        <v>19</v>
      </c>
      <c r="AN7" s="43" t="s">
        <v>20</v>
      </c>
      <c r="AO7" s="44" t="s">
        <v>21</v>
      </c>
      <c r="AP7" s="43" t="s">
        <v>22</v>
      </c>
      <c r="AQ7" s="7" t="s">
        <v>23</v>
      </c>
      <c r="AR7" s="7" t="s">
        <v>24</v>
      </c>
      <c r="AS7" s="7" t="s">
        <v>25</v>
      </c>
      <c r="AT7" s="7" t="s">
        <v>26</v>
      </c>
    </row>
    <row r="8" spans="1:46" ht="15" x14ac:dyDescent="0.25">
      <c r="A8" s="5">
        <v>1</v>
      </c>
      <c r="B8" s="14" t="s">
        <v>27</v>
      </c>
      <c r="C8" s="15">
        <v>24016</v>
      </c>
      <c r="D8" s="16">
        <v>4069</v>
      </c>
      <c r="E8" s="17">
        <f t="shared" ref="E8:E33" si="0">IF(D8&lt;1000,1,IF(D8&lt;2000,2,IF(D8&lt;3000,3,4)))</f>
        <v>4</v>
      </c>
      <c r="F8" s="18">
        <v>33.001579</v>
      </c>
      <c r="G8" s="19">
        <f t="shared" ref="G8:G33" si="1">(F8/C8)*100</f>
        <v>0.13741496918720852</v>
      </c>
      <c r="H8" s="20">
        <f t="shared" ref="H8:H33" si="2">IF(G8&lt;1,1,IF(G8&lt;1,2,IF(G8&lt;4,3,4)))</f>
        <v>1</v>
      </c>
      <c r="I8" s="15">
        <v>150.23260999999999</v>
      </c>
      <c r="J8" s="17">
        <f t="shared" ref="J8:J33" si="3">IF(I8&lt;10,1,IF(I8&lt;50,2,IF(I8&lt;100,3,4)))</f>
        <v>4</v>
      </c>
      <c r="K8" s="15">
        <v>16</v>
      </c>
      <c r="L8" s="17">
        <f>IF(K8&lt;20,1,IF(K8&lt;50,2,IF(K8&lt;100,3,4)))</f>
        <v>1</v>
      </c>
      <c r="M8" s="18">
        <v>276.60380299999997</v>
      </c>
      <c r="N8" s="19">
        <v>1.1517480138241172</v>
      </c>
      <c r="O8" s="17">
        <v>2</v>
      </c>
      <c r="P8" s="51">
        <v>330.36003000000005</v>
      </c>
      <c r="Q8" s="41">
        <f t="shared" ref="Q8:Q33" si="4">IF(P8&lt;100,1,IF(P8&lt;150,2,IF(P8&lt;200,3,4)))</f>
        <v>4</v>
      </c>
      <c r="R8" s="15">
        <v>1983.64</v>
      </c>
      <c r="S8" s="16">
        <v>1105.55</v>
      </c>
      <c r="T8" s="19">
        <f t="shared" ref="T8:T33" si="5">S8/R8*100</f>
        <v>55.733399205500987</v>
      </c>
      <c r="U8" s="21">
        <f t="shared" ref="U8:U33" si="6">IF(T8&lt;10,1,IF(T8&lt;40,2,IF(T8&lt;70,3,4)))</f>
        <v>3</v>
      </c>
      <c r="V8" s="54">
        <f t="shared" ref="V8:V33" si="7">U8*2</f>
        <v>6</v>
      </c>
      <c r="W8" s="18">
        <v>6473.2362999999996</v>
      </c>
      <c r="X8" s="22">
        <v>26.953848684210524</v>
      </c>
      <c r="Y8" s="17">
        <v>2</v>
      </c>
      <c r="Z8" s="57">
        <v>0</v>
      </c>
      <c r="AA8" s="18">
        <f t="shared" ref="AA8:AA33" si="8">Z8/A8*100</f>
        <v>0</v>
      </c>
      <c r="AB8" s="17">
        <v>0</v>
      </c>
      <c r="AC8" s="18">
        <v>8796.4411999999993</v>
      </c>
      <c r="AD8" s="19">
        <v>36.627420053297797</v>
      </c>
      <c r="AE8" s="17">
        <v>3</v>
      </c>
      <c r="AF8" s="18">
        <v>7567.8963120899998</v>
      </c>
      <c r="AG8" s="19">
        <v>31.51189337146069</v>
      </c>
      <c r="AH8" s="20">
        <v>3</v>
      </c>
      <c r="AI8" s="34">
        <f t="shared" ref="AI8:AI33" si="9">(AH8+AE8+Y8+V8+Q8+O8+H8)/7</f>
        <v>3</v>
      </c>
      <c r="AJ8" s="38">
        <f t="shared" ref="AJ8:AJ33" si="10">IF(AI8&lt;2,1,IF(AI8&lt;3,2,IF(AI8&lt;4,3,4)))</f>
        <v>3</v>
      </c>
      <c r="AK8" s="36">
        <v>4</v>
      </c>
      <c r="AL8" s="41">
        <f t="shared" ref="AL8:AL33" si="11">AJ8*AK8</f>
        <v>12</v>
      </c>
      <c r="AM8" s="38">
        <f t="shared" ref="AM8:AM33" si="12">IF(AL8&lt;3,1,IF(AL8&lt;5,2,IF(AL8&lt;12,3,4)))</f>
        <v>4</v>
      </c>
      <c r="AN8" s="38">
        <v>2</v>
      </c>
      <c r="AO8" s="45">
        <f>AM8-AN8</f>
        <v>2</v>
      </c>
      <c r="AP8" s="128">
        <f>IF(AO8&lt;-1,1,IF(AO8&lt;1,2,IF(AO8=1,3,4)))</f>
        <v>4</v>
      </c>
      <c r="AQ8" s="21">
        <v>1</v>
      </c>
      <c r="AR8" s="137">
        <v>6</v>
      </c>
      <c r="AS8" s="16">
        <f>AQ8*AR8</f>
        <v>6</v>
      </c>
      <c r="AT8" s="141">
        <f>IF(AS8&lt;6,1,IF(AS8&lt;12,2,IF(AS8&lt;18,3,4)))</f>
        <v>2</v>
      </c>
    </row>
    <row r="9" spans="1:46" ht="15" x14ac:dyDescent="0.25">
      <c r="A9" s="5">
        <v>2</v>
      </c>
      <c r="B9" s="14" t="s">
        <v>28</v>
      </c>
      <c r="C9" s="15">
        <v>3218</v>
      </c>
      <c r="D9" s="16">
        <v>1040</v>
      </c>
      <c r="E9" s="17">
        <f t="shared" si="0"/>
        <v>2</v>
      </c>
      <c r="F9" s="18">
        <v>0.60615600000000003</v>
      </c>
      <c r="G9" s="19">
        <f t="shared" si="1"/>
        <v>1.883642013673089E-2</v>
      </c>
      <c r="H9" s="20">
        <f t="shared" si="2"/>
        <v>1</v>
      </c>
      <c r="I9" s="15">
        <v>28.398439999999997</v>
      </c>
      <c r="J9" s="17">
        <f t="shared" si="3"/>
        <v>2</v>
      </c>
      <c r="K9" s="15">
        <v>0</v>
      </c>
      <c r="L9" s="17">
        <v>0</v>
      </c>
      <c r="M9" s="18">
        <v>9.2501309999999997</v>
      </c>
      <c r="N9" s="19">
        <v>0.28744968924798009</v>
      </c>
      <c r="O9" s="17">
        <v>1</v>
      </c>
      <c r="P9" s="51">
        <v>28.250869999999999</v>
      </c>
      <c r="Q9" s="41">
        <f t="shared" si="4"/>
        <v>1</v>
      </c>
      <c r="R9" s="15">
        <v>244.9</v>
      </c>
      <c r="S9" s="16">
        <v>129.72999999999999</v>
      </c>
      <c r="T9" s="19">
        <f t="shared" si="5"/>
        <v>52.972641894650877</v>
      </c>
      <c r="U9" s="21">
        <f t="shared" si="6"/>
        <v>3</v>
      </c>
      <c r="V9" s="54">
        <f t="shared" si="7"/>
        <v>6</v>
      </c>
      <c r="W9" s="18">
        <v>3179.7833000000001</v>
      </c>
      <c r="X9" s="22">
        <v>98.812408328154135</v>
      </c>
      <c r="Y9" s="17">
        <v>4</v>
      </c>
      <c r="Z9" s="57">
        <v>0</v>
      </c>
      <c r="AA9" s="18">
        <f t="shared" si="8"/>
        <v>0</v>
      </c>
      <c r="AB9" s="17">
        <v>0</v>
      </c>
      <c r="AC9" s="18">
        <v>2705.7498999999998</v>
      </c>
      <c r="AD9" s="19">
        <v>84.081724673710369</v>
      </c>
      <c r="AE9" s="17">
        <v>4</v>
      </c>
      <c r="AF9" s="18">
        <v>1819.9798080999999</v>
      </c>
      <c r="AG9" s="19">
        <v>56.556240152268487</v>
      </c>
      <c r="AH9" s="20">
        <v>3</v>
      </c>
      <c r="AI9" s="34">
        <f t="shared" si="9"/>
        <v>2.8571428571428572</v>
      </c>
      <c r="AJ9" s="38">
        <f t="shared" si="10"/>
        <v>2</v>
      </c>
      <c r="AK9" s="36">
        <v>1</v>
      </c>
      <c r="AL9" s="41">
        <f t="shared" si="11"/>
        <v>2</v>
      </c>
      <c r="AM9" s="38">
        <f t="shared" si="12"/>
        <v>1</v>
      </c>
      <c r="AN9" s="38">
        <v>1</v>
      </c>
      <c r="AO9" s="45">
        <f>AM9-AN9</f>
        <v>0</v>
      </c>
      <c r="AP9" s="126">
        <f>IF(AO9&lt;-1,1,IF(AO9&lt;1,2,IF(AO9=1,3,4)))</f>
        <v>2</v>
      </c>
      <c r="AQ9" s="21">
        <v>1</v>
      </c>
      <c r="AR9" s="137">
        <v>6</v>
      </c>
      <c r="AS9" s="16">
        <f t="shared" ref="AS9:AS33" si="13">AQ9*AR9</f>
        <v>6</v>
      </c>
      <c r="AT9" s="141">
        <f t="shared" ref="AT9:AT33" si="14">IF(AS9&lt;6,1,IF(AS9&lt;12,2,IF(AS9&lt;18,3,4)))</f>
        <v>2</v>
      </c>
    </row>
    <row r="10" spans="1:46" ht="15" x14ac:dyDescent="0.25">
      <c r="A10" s="5">
        <v>3</v>
      </c>
      <c r="B10" s="23" t="s">
        <v>52</v>
      </c>
      <c r="C10" s="15">
        <v>1151</v>
      </c>
      <c r="D10" s="16">
        <v>179</v>
      </c>
      <c r="E10" s="17">
        <f t="shared" si="0"/>
        <v>1</v>
      </c>
      <c r="F10" s="18">
        <v>0.36213800000000002</v>
      </c>
      <c r="G10" s="19">
        <f t="shared" si="1"/>
        <v>3.1462901824500442E-2</v>
      </c>
      <c r="H10" s="20">
        <f t="shared" si="2"/>
        <v>1</v>
      </c>
      <c r="I10" s="15">
        <v>6.0833999999999993</v>
      </c>
      <c r="J10" s="17">
        <f t="shared" si="3"/>
        <v>1</v>
      </c>
      <c r="K10" s="15">
        <v>8</v>
      </c>
      <c r="L10" s="17">
        <f t="shared" ref="L10:L20" si="15">IF(K10&lt;20,1,IF(K10&lt;50,2,IF(K10&lt;100,3,4)))</f>
        <v>1</v>
      </c>
      <c r="M10" s="18">
        <v>11.295439</v>
      </c>
      <c r="N10" s="19">
        <v>0.98135873153779329</v>
      </c>
      <c r="O10" s="17">
        <v>1</v>
      </c>
      <c r="P10" s="51">
        <v>12.434059999999999</v>
      </c>
      <c r="Q10" s="41">
        <f t="shared" si="4"/>
        <v>1</v>
      </c>
      <c r="R10" s="15">
        <v>500.85</v>
      </c>
      <c r="S10" s="16">
        <v>170.44</v>
      </c>
      <c r="T10" s="19">
        <f t="shared" si="5"/>
        <v>34.030148747129878</v>
      </c>
      <c r="U10" s="21">
        <f t="shared" si="6"/>
        <v>2</v>
      </c>
      <c r="V10" s="54">
        <f t="shared" si="7"/>
        <v>4</v>
      </c>
      <c r="W10" s="18">
        <v>85.769499999999994</v>
      </c>
      <c r="X10" s="22">
        <v>7.4517376194613378</v>
      </c>
      <c r="Y10" s="17">
        <v>1</v>
      </c>
      <c r="Z10" s="57">
        <v>0</v>
      </c>
      <c r="AA10" s="18">
        <f t="shared" si="8"/>
        <v>0</v>
      </c>
      <c r="AB10" s="17">
        <v>0</v>
      </c>
      <c r="AC10" s="18">
        <v>0</v>
      </c>
      <c r="AD10" s="19">
        <v>0</v>
      </c>
      <c r="AE10" s="17">
        <v>0</v>
      </c>
      <c r="AF10" s="18">
        <v>140.276665334</v>
      </c>
      <c r="AG10" s="19">
        <v>12.187373182797568</v>
      </c>
      <c r="AH10" s="20">
        <v>2</v>
      </c>
      <c r="AI10" s="34">
        <f t="shared" si="9"/>
        <v>1.4285714285714286</v>
      </c>
      <c r="AJ10" s="38">
        <f t="shared" si="10"/>
        <v>1</v>
      </c>
      <c r="AK10" s="36">
        <v>4</v>
      </c>
      <c r="AL10" s="41">
        <f t="shared" si="11"/>
        <v>4</v>
      </c>
      <c r="AM10" s="38">
        <f t="shared" si="12"/>
        <v>2</v>
      </c>
      <c r="AN10" s="38">
        <v>2</v>
      </c>
      <c r="AO10" s="45">
        <f>AM10-AN10</f>
        <v>0</v>
      </c>
      <c r="AP10" s="126">
        <f>IF(AO10&lt;-1,1,IF(AO10&lt;1,2,IF(AO10=1,3,4)))</f>
        <v>2</v>
      </c>
      <c r="AQ10" s="21">
        <v>1</v>
      </c>
      <c r="AR10" s="137">
        <v>6</v>
      </c>
      <c r="AS10" s="16">
        <f t="shared" si="13"/>
        <v>6</v>
      </c>
      <c r="AT10" s="141">
        <f t="shared" si="14"/>
        <v>2</v>
      </c>
    </row>
    <row r="11" spans="1:46" ht="15" x14ac:dyDescent="0.25">
      <c r="A11" s="5">
        <v>4</v>
      </c>
      <c r="B11" s="14" t="s">
        <v>29</v>
      </c>
      <c r="C11" s="15">
        <v>2072</v>
      </c>
      <c r="D11" s="16">
        <v>733</v>
      </c>
      <c r="E11" s="17">
        <f t="shared" si="0"/>
        <v>1</v>
      </c>
      <c r="F11" s="18">
        <v>2.5038650000000002</v>
      </c>
      <c r="G11" s="19">
        <f t="shared" si="1"/>
        <v>0.12084290540540542</v>
      </c>
      <c r="H11" s="20">
        <f t="shared" si="2"/>
        <v>1</v>
      </c>
      <c r="I11" s="15">
        <v>17.450020000000002</v>
      </c>
      <c r="J11" s="17">
        <f t="shared" si="3"/>
        <v>2</v>
      </c>
      <c r="K11" s="15">
        <v>7</v>
      </c>
      <c r="L11" s="17">
        <f t="shared" si="15"/>
        <v>1</v>
      </c>
      <c r="M11" s="18">
        <v>8.1199349999999999</v>
      </c>
      <c r="N11" s="19">
        <v>0.39188875482625485</v>
      </c>
      <c r="O11" s="17">
        <v>1</v>
      </c>
      <c r="P11" s="51">
        <v>52.636650000000003</v>
      </c>
      <c r="Q11" s="41">
        <f t="shared" si="4"/>
        <v>1</v>
      </c>
      <c r="R11" s="15">
        <v>711.89</v>
      </c>
      <c r="S11" s="16">
        <v>525.46</v>
      </c>
      <c r="T11" s="19">
        <f t="shared" si="5"/>
        <v>73.811965331722604</v>
      </c>
      <c r="U11" s="21">
        <f t="shared" si="6"/>
        <v>4</v>
      </c>
      <c r="V11" s="54">
        <f t="shared" si="7"/>
        <v>8</v>
      </c>
      <c r="W11" s="18">
        <v>562.21299999999997</v>
      </c>
      <c r="X11" s="22">
        <v>27.133832046332046</v>
      </c>
      <c r="Y11" s="17">
        <v>2</v>
      </c>
      <c r="Z11" s="57">
        <v>0</v>
      </c>
      <c r="AA11" s="18">
        <f t="shared" si="8"/>
        <v>0</v>
      </c>
      <c r="AB11" s="17">
        <v>0</v>
      </c>
      <c r="AC11" s="18">
        <v>582.20360000000005</v>
      </c>
      <c r="AD11" s="19">
        <v>28.098629343629344</v>
      </c>
      <c r="AE11" s="17">
        <v>2</v>
      </c>
      <c r="AF11" s="18">
        <v>1068.64684708</v>
      </c>
      <c r="AG11" s="19">
        <v>51.575620032818534</v>
      </c>
      <c r="AH11" s="20">
        <v>3</v>
      </c>
      <c r="AI11" s="34">
        <f t="shared" si="9"/>
        <v>2.5714285714285716</v>
      </c>
      <c r="AJ11" s="38">
        <f t="shared" si="10"/>
        <v>2</v>
      </c>
      <c r="AK11" s="36">
        <v>1</v>
      </c>
      <c r="AL11" s="41">
        <f t="shared" si="11"/>
        <v>2</v>
      </c>
      <c r="AM11" s="38">
        <f t="shared" si="12"/>
        <v>1</v>
      </c>
      <c r="AN11" s="38">
        <v>2</v>
      </c>
      <c r="AO11" s="45">
        <f>AM11-AN11</f>
        <v>-1</v>
      </c>
      <c r="AP11" s="126">
        <f>IF(AO11&lt;-1,1,IF(AO11&lt;1,2,IF(AO11=1,3,4)))</f>
        <v>2</v>
      </c>
      <c r="AQ11" s="21">
        <v>1</v>
      </c>
      <c r="AR11" s="137">
        <v>6</v>
      </c>
      <c r="AS11" s="16">
        <f t="shared" si="13"/>
        <v>6</v>
      </c>
      <c r="AT11" s="141">
        <f t="shared" si="14"/>
        <v>2</v>
      </c>
    </row>
    <row r="12" spans="1:46" ht="15" x14ac:dyDescent="0.25">
      <c r="A12" s="5">
        <v>5</v>
      </c>
      <c r="B12" s="14" t="s">
        <v>30</v>
      </c>
      <c r="C12" s="15">
        <v>8249</v>
      </c>
      <c r="D12" s="16">
        <v>1644</v>
      </c>
      <c r="E12" s="17">
        <f t="shared" si="0"/>
        <v>2</v>
      </c>
      <c r="F12" s="18">
        <v>6.7809749999999998</v>
      </c>
      <c r="G12" s="19">
        <f t="shared" si="1"/>
        <v>8.220360043641653E-2</v>
      </c>
      <c r="H12" s="20">
        <f t="shared" si="2"/>
        <v>1</v>
      </c>
      <c r="I12" s="15">
        <v>67.598710000000011</v>
      </c>
      <c r="J12" s="17">
        <f t="shared" si="3"/>
        <v>3</v>
      </c>
      <c r="K12" s="15">
        <v>13</v>
      </c>
      <c r="L12" s="17">
        <f t="shared" si="15"/>
        <v>1</v>
      </c>
      <c r="M12" s="18">
        <v>365.81712700000003</v>
      </c>
      <c r="N12" s="19">
        <v>4.4346845314583589</v>
      </c>
      <c r="O12" s="17">
        <v>2</v>
      </c>
      <c r="P12" s="51">
        <v>162.23176000000001</v>
      </c>
      <c r="Q12" s="41">
        <f t="shared" si="4"/>
        <v>3</v>
      </c>
      <c r="R12" s="15">
        <v>1234.46</v>
      </c>
      <c r="S12" s="16">
        <v>834.73</v>
      </c>
      <c r="T12" s="19">
        <f t="shared" si="5"/>
        <v>67.619039904087614</v>
      </c>
      <c r="U12" s="21">
        <f t="shared" si="6"/>
        <v>3</v>
      </c>
      <c r="V12" s="54">
        <f t="shared" si="7"/>
        <v>6</v>
      </c>
      <c r="W12" s="18">
        <v>3862.2406000000001</v>
      </c>
      <c r="X12" s="22">
        <v>46.820712813674383</v>
      </c>
      <c r="Y12" s="17">
        <v>2</v>
      </c>
      <c r="Z12" s="57">
        <v>194.055331</v>
      </c>
      <c r="AA12" s="18">
        <f t="shared" si="8"/>
        <v>3881.10662</v>
      </c>
      <c r="AB12" s="17">
        <f>IF(AA12&lt;1,1,IF(AA12&lt;10,2,IF(AA12&lt;15,3,4)))</f>
        <v>4</v>
      </c>
      <c r="AC12" s="18">
        <v>1624.5944999999999</v>
      </c>
      <c r="AD12" s="19">
        <v>19.694441750515214</v>
      </c>
      <c r="AE12" s="17">
        <v>2</v>
      </c>
      <c r="AF12" s="18">
        <v>4477.9643961600004</v>
      </c>
      <c r="AG12" s="19">
        <v>54.284936309370835</v>
      </c>
      <c r="AH12" s="20">
        <v>3</v>
      </c>
      <c r="AI12" s="34">
        <f t="shared" si="9"/>
        <v>2.7142857142857144</v>
      </c>
      <c r="AJ12" s="38">
        <f t="shared" si="10"/>
        <v>2</v>
      </c>
      <c r="AK12" s="36">
        <v>2</v>
      </c>
      <c r="AL12" s="41">
        <f t="shared" si="11"/>
        <v>4</v>
      </c>
      <c r="AM12" s="38">
        <f t="shared" si="12"/>
        <v>2</v>
      </c>
      <c r="AN12" s="38" t="s">
        <v>82</v>
      </c>
      <c r="AO12" s="135" t="s">
        <v>82</v>
      </c>
      <c r="AP12" s="126">
        <f>AM12</f>
        <v>2</v>
      </c>
      <c r="AQ12" s="21">
        <v>1</v>
      </c>
      <c r="AR12" s="137">
        <v>6</v>
      </c>
      <c r="AS12" s="16">
        <f t="shared" si="13"/>
        <v>6</v>
      </c>
      <c r="AT12" s="141">
        <f t="shared" si="14"/>
        <v>2</v>
      </c>
    </row>
    <row r="13" spans="1:46" ht="15" x14ac:dyDescent="0.25">
      <c r="A13" s="5">
        <v>6</v>
      </c>
      <c r="B13" s="14" t="s">
        <v>31</v>
      </c>
      <c r="C13" s="15">
        <v>15255</v>
      </c>
      <c r="D13" s="16">
        <v>4985</v>
      </c>
      <c r="E13" s="17">
        <f t="shared" si="0"/>
        <v>4</v>
      </c>
      <c r="F13" s="18">
        <v>127.433093</v>
      </c>
      <c r="G13" s="19">
        <f t="shared" si="1"/>
        <v>0.83535295313012137</v>
      </c>
      <c r="H13" s="20">
        <f t="shared" si="2"/>
        <v>1</v>
      </c>
      <c r="I13" s="15">
        <v>105.06946000000001</v>
      </c>
      <c r="J13" s="17">
        <f t="shared" si="3"/>
        <v>4</v>
      </c>
      <c r="K13" s="15">
        <v>1</v>
      </c>
      <c r="L13" s="17">
        <f t="shared" si="15"/>
        <v>1</v>
      </c>
      <c r="M13" s="18">
        <v>37.675422999999995</v>
      </c>
      <c r="N13" s="19">
        <v>0.24697098000655521</v>
      </c>
      <c r="O13" s="17">
        <v>1</v>
      </c>
      <c r="P13" s="51">
        <v>110.63877000000001</v>
      </c>
      <c r="Q13" s="41">
        <f t="shared" si="4"/>
        <v>2</v>
      </c>
      <c r="R13" s="15">
        <v>993.08</v>
      </c>
      <c r="S13" s="16">
        <v>591.16</v>
      </c>
      <c r="T13" s="19">
        <f t="shared" si="5"/>
        <v>59.527933298425097</v>
      </c>
      <c r="U13" s="21">
        <f t="shared" si="6"/>
        <v>3</v>
      </c>
      <c r="V13" s="54">
        <f t="shared" si="7"/>
        <v>6</v>
      </c>
      <c r="W13" s="18">
        <v>7123.1378999999997</v>
      </c>
      <c r="X13" s="22">
        <v>46.693791543756141</v>
      </c>
      <c r="Y13" s="17">
        <v>2</v>
      </c>
      <c r="Z13" s="57">
        <v>0</v>
      </c>
      <c r="AA13" s="18">
        <f t="shared" si="8"/>
        <v>0</v>
      </c>
      <c r="AB13" s="17">
        <v>0</v>
      </c>
      <c r="AC13" s="18">
        <v>10751.1019</v>
      </c>
      <c r="AD13" s="19">
        <v>70.475921992789253</v>
      </c>
      <c r="AE13" s="17">
        <v>4</v>
      </c>
      <c r="AF13" s="18">
        <v>5233.4403823499997</v>
      </c>
      <c r="AG13" s="19">
        <v>34.306393853490661</v>
      </c>
      <c r="AH13" s="20">
        <v>3</v>
      </c>
      <c r="AI13" s="34">
        <f t="shared" si="9"/>
        <v>2.7142857142857144</v>
      </c>
      <c r="AJ13" s="38">
        <f t="shared" si="10"/>
        <v>2</v>
      </c>
      <c r="AK13" s="36">
        <v>1</v>
      </c>
      <c r="AL13" s="41">
        <f t="shared" si="11"/>
        <v>2</v>
      </c>
      <c r="AM13" s="38">
        <f t="shared" si="12"/>
        <v>1</v>
      </c>
      <c r="AN13" s="38">
        <v>2</v>
      </c>
      <c r="AO13" s="45">
        <f t="shared" ref="AO13:AO33" si="16">AM13-AN13</f>
        <v>-1</v>
      </c>
      <c r="AP13" s="126">
        <f t="shared" ref="AP13:AP33" si="17">IF(AO13&lt;-1,1,IF(AO13&lt;1,2,IF(AO13=1,3,4)))</f>
        <v>2</v>
      </c>
      <c r="AQ13" s="21">
        <v>1</v>
      </c>
      <c r="AR13" s="137">
        <v>6</v>
      </c>
      <c r="AS13" s="16">
        <f t="shared" si="13"/>
        <v>6</v>
      </c>
      <c r="AT13" s="141">
        <f t="shared" si="14"/>
        <v>2</v>
      </c>
    </row>
    <row r="14" spans="1:46" ht="15" x14ac:dyDescent="0.25">
      <c r="A14" s="5">
        <v>7</v>
      </c>
      <c r="B14" s="14" t="s">
        <v>32</v>
      </c>
      <c r="C14" s="15">
        <v>7545</v>
      </c>
      <c r="D14" s="16">
        <v>855</v>
      </c>
      <c r="E14" s="17">
        <f t="shared" si="0"/>
        <v>1</v>
      </c>
      <c r="F14" s="18">
        <v>229.62782000000001</v>
      </c>
      <c r="G14" s="19">
        <f t="shared" si="1"/>
        <v>3.0434436050364484</v>
      </c>
      <c r="H14" s="20">
        <f t="shared" si="2"/>
        <v>3</v>
      </c>
      <c r="I14" s="15">
        <v>12.932739999999999</v>
      </c>
      <c r="J14" s="17">
        <f t="shared" si="3"/>
        <v>2</v>
      </c>
      <c r="K14" s="15">
        <v>12</v>
      </c>
      <c r="L14" s="17">
        <f t="shared" si="15"/>
        <v>1</v>
      </c>
      <c r="M14" s="18">
        <v>21.718239999999998</v>
      </c>
      <c r="N14" s="19">
        <v>0.28784943671305496</v>
      </c>
      <c r="O14" s="17">
        <v>1</v>
      </c>
      <c r="P14" s="51">
        <v>216.51510999999999</v>
      </c>
      <c r="Q14" s="41">
        <f t="shared" si="4"/>
        <v>4</v>
      </c>
      <c r="R14" s="15">
        <v>831.6</v>
      </c>
      <c r="S14" s="16">
        <v>531.22</v>
      </c>
      <c r="T14" s="19">
        <f t="shared" si="5"/>
        <v>63.879268879268878</v>
      </c>
      <c r="U14" s="21">
        <f t="shared" si="6"/>
        <v>3</v>
      </c>
      <c r="V14" s="54">
        <f t="shared" si="7"/>
        <v>6</v>
      </c>
      <c r="W14" s="18">
        <v>6358.7039999999997</v>
      </c>
      <c r="X14" s="22">
        <v>84.277057654075534</v>
      </c>
      <c r="Y14" s="17">
        <v>4</v>
      </c>
      <c r="Z14" s="57">
        <v>270.65278000000001</v>
      </c>
      <c r="AA14" s="18">
        <f t="shared" si="8"/>
        <v>3866.4682857142857</v>
      </c>
      <c r="AB14" s="17">
        <f>IF(AA14&lt;1,1,IF(AA14&lt;10,2,IF(AA14&lt;15,3,4)))</f>
        <v>4</v>
      </c>
      <c r="AC14" s="18">
        <v>5578.4973</v>
      </c>
      <c r="AD14" s="19">
        <v>73.936345924453278</v>
      </c>
      <c r="AE14" s="17">
        <v>4</v>
      </c>
      <c r="AF14" s="18">
        <v>6314.8845231200003</v>
      </c>
      <c r="AG14" s="19">
        <v>83.696282612591119</v>
      </c>
      <c r="AH14" s="20">
        <v>4</v>
      </c>
      <c r="AI14" s="34">
        <f t="shared" si="9"/>
        <v>3.7142857142857144</v>
      </c>
      <c r="AJ14" s="38">
        <f t="shared" si="10"/>
        <v>3</v>
      </c>
      <c r="AK14" s="36">
        <v>1</v>
      </c>
      <c r="AL14" s="41">
        <f t="shared" si="11"/>
        <v>3</v>
      </c>
      <c r="AM14" s="38">
        <f t="shared" si="12"/>
        <v>2</v>
      </c>
      <c r="AN14" s="38">
        <v>2</v>
      </c>
      <c r="AO14" s="45">
        <f t="shared" si="16"/>
        <v>0</v>
      </c>
      <c r="AP14" s="126">
        <f t="shared" si="17"/>
        <v>2</v>
      </c>
      <c r="AQ14" s="21">
        <v>1</v>
      </c>
      <c r="AR14" s="137">
        <v>6</v>
      </c>
      <c r="AS14" s="16">
        <f t="shared" si="13"/>
        <v>6</v>
      </c>
      <c r="AT14" s="141">
        <f t="shared" si="14"/>
        <v>2</v>
      </c>
    </row>
    <row r="15" spans="1:46" ht="15" x14ac:dyDescent="0.25">
      <c r="A15" s="5">
        <v>8</v>
      </c>
      <c r="B15" s="14" t="s">
        <v>33</v>
      </c>
      <c r="C15" s="15">
        <v>3799</v>
      </c>
      <c r="D15" s="16">
        <v>445</v>
      </c>
      <c r="E15" s="17">
        <f t="shared" si="0"/>
        <v>1</v>
      </c>
      <c r="F15" s="18">
        <v>12.795802</v>
      </c>
      <c r="G15" s="19">
        <f t="shared" si="1"/>
        <v>0.33682026849170832</v>
      </c>
      <c r="H15" s="20">
        <f t="shared" si="2"/>
        <v>1</v>
      </c>
      <c r="I15" s="15">
        <v>8.4078900000000001</v>
      </c>
      <c r="J15" s="17">
        <f t="shared" si="3"/>
        <v>1</v>
      </c>
      <c r="K15" s="15">
        <v>7</v>
      </c>
      <c r="L15" s="17">
        <f t="shared" si="15"/>
        <v>1</v>
      </c>
      <c r="M15" s="18">
        <v>20.61111</v>
      </c>
      <c r="N15" s="19">
        <v>0.54254040536983417</v>
      </c>
      <c r="O15" s="17">
        <v>1</v>
      </c>
      <c r="P15" s="51">
        <v>69.709509999999995</v>
      </c>
      <c r="Q15" s="41">
        <f t="shared" si="4"/>
        <v>1</v>
      </c>
      <c r="R15" s="15">
        <v>485.02</v>
      </c>
      <c r="S15" s="16">
        <v>244.44</v>
      </c>
      <c r="T15" s="19">
        <f t="shared" si="5"/>
        <v>50.397921735186181</v>
      </c>
      <c r="U15" s="21">
        <f t="shared" si="6"/>
        <v>3</v>
      </c>
      <c r="V15" s="54">
        <f t="shared" si="7"/>
        <v>6</v>
      </c>
      <c r="W15" s="18">
        <v>3161.0758999999998</v>
      </c>
      <c r="X15" s="22">
        <v>83.208104764411686</v>
      </c>
      <c r="Y15" s="17">
        <v>4</v>
      </c>
      <c r="Z15" s="57">
        <v>713.12683400000003</v>
      </c>
      <c r="AA15" s="18">
        <f t="shared" si="8"/>
        <v>8914.0854250000011</v>
      </c>
      <c r="AB15" s="17">
        <f>IF(AA15&lt;1,1,IF(AA15&lt;10,2,IF(AA15&lt;15,3,4)))</f>
        <v>4</v>
      </c>
      <c r="AC15" s="18">
        <v>2507.4630000000002</v>
      </c>
      <c r="AD15" s="19">
        <v>66.003237694130036</v>
      </c>
      <c r="AE15" s="17">
        <v>4</v>
      </c>
      <c r="AF15" s="18">
        <v>2538.04267596</v>
      </c>
      <c r="AG15" s="19">
        <v>66.808177835219794</v>
      </c>
      <c r="AH15" s="20">
        <v>4</v>
      </c>
      <c r="AI15" s="34">
        <f t="shared" si="9"/>
        <v>3</v>
      </c>
      <c r="AJ15" s="38">
        <f t="shared" si="10"/>
        <v>3</v>
      </c>
      <c r="AK15" s="36">
        <v>1</v>
      </c>
      <c r="AL15" s="41">
        <f t="shared" si="11"/>
        <v>3</v>
      </c>
      <c r="AM15" s="38">
        <f t="shared" si="12"/>
        <v>2</v>
      </c>
      <c r="AN15" s="38">
        <v>3</v>
      </c>
      <c r="AO15" s="45">
        <f t="shared" si="16"/>
        <v>-1</v>
      </c>
      <c r="AP15" s="126">
        <f t="shared" si="17"/>
        <v>2</v>
      </c>
      <c r="AQ15" s="21">
        <v>1</v>
      </c>
      <c r="AR15" s="137">
        <v>6</v>
      </c>
      <c r="AS15" s="16">
        <f t="shared" si="13"/>
        <v>6</v>
      </c>
      <c r="AT15" s="141">
        <f t="shared" si="14"/>
        <v>2</v>
      </c>
    </row>
    <row r="16" spans="1:46" ht="15" x14ac:dyDescent="0.25">
      <c r="A16" s="5">
        <v>9</v>
      </c>
      <c r="B16" s="14" t="s">
        <v>34</v>
      </c>
      <c r="C16" s="15">
        <v>13033</v>
      </c>
      <c r="D16" s="16">
        <v>6048</v>
      </c>
      <c r="E16" s="17">
        <f t="shared" si="0"/>
        <v>4</v>
      </c>
      <c r="F16" s="18">
        <v>16.965933</v>
      </c>
      <c r="G16" s="19">
        <f t="shared" si="1"/>
        <v>0.13017672830507174</v>
      </c>
      <c r="H16" s="20">
        <f t="shared" si="2"/>
        <v>1</v>
      </c>
      <c r="I16" s="15">
        <v>144.59032999999999</v>
      </c>
      <c r="J16" s="17">
        <f t="shared" si="3"/>
        <v>4</v>
      </c>
      <c r="K16" s="15">
        <v>1</v>
      </c>
      <c r="L16" s="17">
        <f t="shared" si="15"/>
        <v>1</v>
      </c>
      <c r="M16" s="18">
        <v>38.773687000000002</v>
      </c>
      <c r="N16" s="19">
        <v>0.29750392848921969</v>
      </c>
      <c r="O16" s="17">
        <v>1</v>
      </c>
      <c r="P16" s="51">
        <v>311.91379000000001</v>
      </c>
      <c r="Q16" s="41">
        <f t="shared" si="4"/>
        <v>4</v>
      </c>
      <c r="R16" s="15">
        <v>1148</v>
      </c>
      <c r="S16" s="16">
        <v>835.44</v>
      </c>
      <c r="T16" s="19">
        <f t="shared" si="5"/>
        <v>72.773519163763069</v>
      </c>
      <c r="U16" s="21">
        <f t="shared" si="6"/>
        <v>4</v>
      </c>
      <c r="V16" s="54">
        <f t="shared" si="7"/>
        <v>8</v>
      </c>
      <c r="W16" s="18">
        <v>3576.4594999999999</v>
      </c>
      <c r="X16" s="22">
        <v>27.441567559272617</v>
      </c>
      <c r="Y16" s="17">
        <v>2</v>
      </c>
      <c r="Z16" s="57">
        <v>0</v>
      </c>
      <c r="AA16" s="18">
        <f t="shared" si="8"/>
        <v>0</v>
      </c>
      <c r="AB16" s="17">
        <v>0</v>
      </c>
      <c r="AC16" s="18">
        <v>3486.4195</v>
      </c>
      <c r="AD16" s="19">
        <v>26.750705900406658</v>
      </c>
      <c r="AE16" s="17">
        <v>2</v>
      </c>
      <c r="AF16" s="18">
        <v>3834.4667261899999</v>
      </c>
      <c r="AG16" s="19">
        <v>29.421213275454615</v>
      </c>
      <c r="AH16" s="20">
        <v>2</v>
      </c>
      <c r="AI16" s="34">
        <f t="shared" si="9"/>
        <v>2.8571428571428572</v>
      </c>
      <c r="AJ16" s="38">
        <f t="shared" si="10"/>
        <v>2</v>
      </c>
      <c r="AK16" s="36">
        <v>1</v>
      </c>
      <c r="AL16" s="41">
        <f t="shared" si="11"/>
        <v>2</v>
      </c>
      <c r="AM16" s="38">
        <f t="shared" si="12"/>
        <v>1</v>
      </c>
      <c r="AN16" s="38">
        <v>2</v>
      </c>
      <c r="AO16" s="45">
        <f t="shared" si="16"/>
        <v>-1</v>
      </c>
      <c r="AP16" s="126">
        <f t="shared" si="17"/>
        <v>2</v>
      </c>
      <c r="AQ16" s="21">
        <v>1</v>
      </c>
      <c r="AR16" s="137">
        <v>6</v>
      </c>
      <c r="AS16" s="16">
        <f t="shared" si="13"/>
        <v>6</v>
      </c>
      <c r="AT16" s="141">
        <f t="shared" si="14"/>
        <v>2</v>
      </c>
    </row>
    <row r="17" spans="1:46" ht="15" x14ac:dyDescent="0.25">
      <c r="A17" s="5">
        <v>10</v>
      </c>
      <c r="B17" s="14" t="s">
        <v>35</v>
      </c>
      <c r="C17" s="15">
        <v>10485</v>
      </c>
      <c r="D17" s="16">
        <v>2319</v>
      </c>
      <c r="E17" s="17">
        <f t="shared" si="0"/>
        <v>3</v>
      </c>
      <c r="F17" s="18">
        <v>5.8714149999999998</v>
      </c>
      <c r="G17" s="19">
        <f t="shared" si="1"/>
        <v>5.5998235574630427E-2</v>
      </c>
      <c r="H17" s="20">
        <f t="shared" si="2"/>
        <v>1</v>
      </c>
      <c r="I17" s="15">
        <v>39.47278</v>
      </c>
      <c r="J17" s="17">
        <f t="shared" si="3"/>
        <v>2</v>
      </c>
      <c r="K17" s="15">
        <v>46</v>
      </c>
      <c r="L17" s="17">
        <f t="shared" si="15"/>
        <v>2</v>
      </c>
      <c r="M17" s="18">
        <v>23.198617000000002</v>
      </c>
      <c r="N17" s="19">
        <v>0.22125528850739151</v>
      </c>
      <c r="O17" s="17">
        <v>1</v>
      </c>
      <c r="P17" s="51">
        <v>71.486910000000009</v>
      </c>
      <c r="Q17" s="41">
        <f t="shared" si="4"/>
        <v>1</v>
      </c>
      <c r="R17" s="15">
        <v>842.89</v>
      </c>
      <c r="S17" s="16">
        <v>586.21</v>
      </c>
      <c r="T17" s="19">
        <f t="shared" si="5"/>
        <v>69.547627804339839</v>
      </c>
      <c r="U17" s="21">
        <f t="shared" si="6"/>
        <v>3</v>
      </c>
      <c r="V17" s="54">
        <f t="shared" si="7"/>
        <v>6</v>
      </c>
      <c r="W17" s="18">
        <v>1139.2252000000001</v>
      </c>
      <c r="X17" s="22">
        <v>10.865285646161183</v>
      </c>
      <c r="Y17" s="17">
        <v>1</v>
      </c>
      <c r="Z17" s="57">
        <v>0</v>
      </c>
      <c r="AA17" s="18">
        <f t="shared" si="8"/>
        <v>0</v>
      </c>
      <c r="AB17" s="17">
        <v>0</v>
      </c>
      <c r="AC17" s="18">
        <v>4395.1949000000004</v>
      </c>
      <c r="AD17" s="19">
        <v>41.91888316642823</v>
      </c>
      <c r="AE17" s="17">
        <v>3</v>
      </c>
      <c r="AF17" s="18">
        <v>2181.75274395</v>
      </c>
      <c r="AG17" s="19">
        <v>20.808323738197423</v>
      </c>
      <c r="AH17" s="20">
        <v>2</v>
      </c>
      <c r="AI17" s="34">
        <f t="shared" si="9"/>
        <v>2.1428571428571428</v>
      </c>
      <c r="AJ17" s="38">
        <f t="shared" si="10"/>
        <v>2</v>
      </c>
      <c r="AK17" s="36">
        <v>1</v>
      </c>
      <c r="AL17" s="41">
        <f t="shared" si="11"/>
        <v>2</v>
      </c>
      <c r="AM17" s="38">
        <f t="shared" si="12"/>
        <v>1</v>
      </c>
      <c r="AN17" s="38">
        <v>3</v>
      </c>
      <c r="AO17" s="45">
        <f t="shared" si="16"/>
        <v>-2</v>
      </c>
      <c r="AP17" s="125">
        <f t="shared" si="17"/>
        <v>1</v>
      </c>
      <c r="AQ17" s="21">
        <v>1</v>
      </c>
      <c r="AR17" s="137">
        <v>6</v>
      </c>
      <c r="AS17" s="16">
        <f t="shared" si="13"/>
        <v>6</v>
      </c>
      <c r="AT17" s="141">
        <f t="shared" si="14"/>
        <v>2</v>
      </c>
    </row>
    <row r="18" spans="1:46" ht="15" x14ac:dyDescent="0.25">
      <c r="A18" s="5">
        <v>11</v>
      </c>
      <c r="B18" s="14" t="s">
        <v>36</v>
      </c>
      <c r="C18" s="15">
        <v>15990</v>
      </c>
      <c r="D18" s="16">
        <v>4519</v>
      </c>
      <c r="E18" s="17">
        <f t="shared" si="0"/>
        <v>4</v>
      </c>
      <c r="F18" s="18">
        <v>5.1070970000000004</v>
      </c>
      <c r="G18" s="19">
        <f t="shared" si="1"/>
        <v>3.1939318323952477E-2</v>
      </c>
      <c r="H18" s="20">
        <f t="shared" si="2"/>
        <v>1</v>
      </c>
      <c r="I18" s="15">
        <v>94.266499999999994</v>
      </c>
      <c r="J18" s="17">
        <f t="shared" si="3"/>
        <v>3</v>
      </c>
      <c r="K18" s="15">
        <v>1</v>
      </c>
      <c r="L18" s="17">
        <f t="shared" si="15"/>
        <v>1</v>
      </c>
      <c r="M18" s="18">
        <v>47.954402000000002</v>
      </c>
      <c r="N18" s="19">
        <v>0.29990245153220768</v>
      </c>
      <c r="O18" s="17">
        <v>1</v>
      </c>
      <c r="P18" s="51">
        <v>115.56383</v>
      </c>
      <c r="Q18" s="41">
        <f t="shared" si="4"/>
        <v>2</v>
      </c>
      <c r="R18" s="15">
        <v>1150.77</v>
      </c>
      <c r="S18" s="16">
        <v>834.71</v>
      </c>
      <c r="T18" s="19">
        <f t="shared" si="5"/>
        <v>72.53491140714479</v>
      </c>
      <c r="U18" s="21">
        <f t="shared" si="6"/>
        <v>4</v>
      </c>
      <c r="V18" s="54">
        <f t="shared" si="7"/>
        <v>8</v>
      </c>
      <c r="W18" s="18">
        <v>5258.35</v>
      </c>
      <c r="X18" s="22">
        <v>32.885240775484682</v>
      </c>
      <c r="Y18" s="17">
        <v>2</v>
      </c>
      <c r="Z18" s="57">
        <v>0</v>
      </c>
      <c r="AA18" s="18">
        <f t="shared" si="8"/>
        <v>0</v>
      </c>
      <c r="AB18" s="17">
        <v>0</v>
      </c>
      <c r="AC18" s="18">
        <v>9533.7981</v>
      </c>
      <c r="AD18" s="19">
        <v>59.623502814258913</v>
      </c>
      <c r="AE18" s="17">
        <v>3</v>
      </c>
      <c r="AF18" s="18">
        <v>5575.5172682599996</v>
      </c>
      <c r="AG18" s="19">
        <v>34.868775911569728</v>
      </c>
      <c r="AH18" s="20">
        <v>3</v>
      </c>
      <c r="AI18" s="34">
        <f t="shared" si="9"/>
        <v>2.8571428571428572</v>
      </c>
      <c r="AJ18" s="38">
        <f t="shared" si="10"/>
        <v>2</v>
      </c>
      <c r="AK18" s="36">
        <v>3</v>
      </c>
      <c r="AL18" s="41">
        <f t="shared" si="11"/>
        <v>6</v>
      </c>
      <c r="AM18" s="38">
        <f t="shared" si="12"/>
        <v>3</v>
      </c>
      <c r="AN18" s="38">
        <v>2</v>
      </c>
      <c r="AO18" s="45">
        <f t="shared" si="16"/>
        <v>1</v>
      </c>
      <c r="AP18" s="127">
        <f t="shared" si="17"/>
        <v>3</v>
      </c>
      <c r="AQ18" s="21">
        <v>1</v>
      </c>
      <c r="AR18" s="137">
        <v>6</v>
      </c>
      <c r="AS18" s="16">
        <f t="shared" si="13"/>
        <v>6</v>
      </c>
      <c r="AT18" s="141">
        <f t="shared" si="14"/>
        <v>2</v>
      </c>
    </row>
    <row r="19" spans="1:46" ht="15" x14ac:dyDescent="0.25">
      <c r="A19" s="5">
        <v>12</v>
      </c>
      <c r="B19" s="14" t="s">
        <v>53</v>
      </c>
      <c r="C19" s="15">
        <v>14509</v>
      </c>
      <c r="D19" s="16">
        <v>2234</v>
      </c>
      <c r="E19" s="17">
        <f t="shared" si="0"/>
        <v>3</v>
      </c>
      <c r="F19" s="18">
        <v>57.287332999999997</v>
      </c>
      <c r="G19" s="19">
        <f t="shared" si="1"/>
        <v>0.39483998208008819</v>
      </c>
      <c r="H19" s="20">
        <f t="shared" si="2"/>
        <v>1</v>
      </c>
      <c r="I19" s="15">
        <v>86.607559999999992</v>
      </c>
      <c r="J19" s="17">
        <f t="shared" si="3"/>
        <v>3</v>
      </c>
      <c r="K19" s="15">
        <v>100</v>
      </c>
      <c r="L19" s="17">
        <f t="shared" si="15"/>
        <v>4</v>
      </c>
      <c r="M19" s="18">
        <v>58.193221999999999</v>
      </c>
      <c r="N19" s="19">
        <v>0.40108361706526979</v>
      </c>
      <c r="O19" s="17">
        <v>1</v>
      </c>
      <c r="P19" s="51">
        <v>101.77495</v>
      </c>
      <c r="Q19" s="41">
        <f t="shared" si="4"/>
        <v>2</v>
      </c>
      <c r="R19" s="15">
        <v>749.42</v>
      </c>
      <c r="S19" s="16">
        <v>414.83</v>
      </c>
      <c r="T19" s="19">
        <f t="shared" si="5"/>
        <v>55.353473352726112</v>
      </c>
      <c r="U19" s="21">
        <f t="shared" si="6"/>
        <v>3</v>
      </c>
      <c r="V19" s="54">
        <f t="shared" si="7"/>
        <v>6</v>
      </c>
      <c r="W19" s="18">
        <v>5655.4958999999999</v>
      </c>
      <c r="X19" s="22">
        <v>38.979225997656627</v>
      </c>
      <c r="Y19" s="17">
        <v>2</v>
      </c>
      <c r="Z19" s="57">
        <v>0</v>
      </c>
      <c r="AA19" s="18">
        <f t="shared" si="8"/>
        <v>0</v>
      </c>
      <c r="AB19" s="17">
        <v>0</v>
      </c>
      <c r="AC19" s="18">
        <v>1889.7266</v>
      </c>
      <c r="AD19" s="19">
        <v>13.024513060858778</v>
      </c>
      <c r="AE19" s="17">
        <v>2</v>
      </c>
      <c r="AF19" s="18">
        <v>2563.1264766600002</v>
      </c>
      <c r="AG19" s="19">
        <v>17.665769361499763</v>
      </c>
      <c r="AH19" s="20">
        <v>2</v>
      </c>
      <c r="AI19" s="34">
        <f t="shared" si="9"/>
        <v>2.2857142857142856</v>
      </c>
      <c r="AJ19" s="38">
        <f t="shared" si="10"/>
        <v>2</v>
      </c>
      <c r="AK19" s="36">
        <v>3</v>
      </c>
      <c r="AL19" s="41">
        <f t="shared" si="11"/>
        <v>6</v>
      </c>
      <c r="AM19" s="38">
        <f t="shared" si="12"/>
        <v>3</v>
      </c>
      <c r="AN19" s="38">
        <v>2</v>
      </c>
      <c r="AO19" s="45">
        <f t="shared" si="16"/>
        <v>1</v>
      </c>
      <c r="AP19" s="127">
        <f t="shared" si="17"/>
        <v>3</v>
      </c>
      <c r="AQ19" s="21">
        <v>1</v>
      </c>
      <c r="AR19" s="137">
        <v>6</v>
      </c>
      <c r="AS19" s="16">
        <f t="shared" si="13"/>
        <v>6</v>
      </c>
      <c r="AT19" s="141">
        <f t="shared" si="14"/>
        <v>2</v>
      </c>
    </row>
    <row r="20" spans="1:46" ht="15" x14ac:dyDescent="0.25">
      <c r="A20" s="5">
        <v>13</v>
      </c>
      <c r="B20" s="14" t="s">
        <v>37</v>
      </c>
      <c r="C20" s="15">
        <v>4317</v>
      </c>
      <c r="D20" s="16">
        <v>621</v>
      </c>
      <c r="E20" s="17">
        <f t="shared" si="0"/>
        <v>1</v>
      </c>
      <c r="F20" s="18">
        <v>30.548378000000003</v>
      </c>
      <c r="G20" s="19">
        <f t="shared" si="1"/>
        <v>0.70762978920546682</v>
      </c>
      <c r="H20" s="20">
        <f t="shared" si="2"/>
        <v>1</v>
      </c>
      <c r="I20" s="15">
        <v>21.955749999999998</v>
      </c>
      <c r="J20" s="17">
        <f t="shared" si="3"/>
        <v>2</v>
      </c>
      <c r="K20" s="15">
        <v>5</v>
      </c>
      <c r="L20" s="17">
        <f t="shared" si="15"/>
        <v>1</v>
      </c>
      <c r="M20" s="18">
        <v>32.479649000000002</v>
      </c>
      <c r="N20" s="19">
        <v>0.75236620338197824</v>
      </c>
      <c r="O20" s="17">
        <v>1</v>
      </c>
      <c r="P20" s="51">
        <v>105.44006</v>
      </c>
      <c r="Q20" s="41">
        <f t="shared" si="4"/>
        <v>2</v>
      </c>
      <c r="R20" s="15">
        <v>479.89</v>
      </c>
      <c r="S20" s="16">
        <v>212.26</v>
      </c>
      <c r="T20" s="19">
        <f t="shared" si="5"/>
        <v>44.230969597199362</v>
      </c>
      <c r="U20" s="21">
        <f t="shared" si="6"/>
        <v>3</v>
      </c>
      <c r="V20" s="54">
        <f t="shared" si="7"/>
        <v>6</v>
      </c>
      <c r="W20" s="18">
        <v>3204.3173000000002</v>
      </c>
      <c r="X20" s="22">
        <v>74.225557099837857</v>
      </c>
      <c r="Y20" s="17">
        <v>3</v>
      </c>
      <c r="Z20" s="57">
        <v>241.57947200000001</v>
      </c>
      <c r="AA20" s="18">
        <f t="shared" si="8"/>
        <v>1858.3036307692307</v>
      </c>
      <c r="AB20" s="17">
        <f>IF(AA20&lt;1,1,IF(AA20&lt;10,2,IF(AA20&lt;15,3,4)))</f>
        <v>4</v>
      </c>
      <c r="AC20" s="18">
        <v>1200.1425999999999</v>
      </c>
      <c r="AD20" s="19">
        <v>27.800384526291406</v>
      </c>
      <c r="AE20" s="17">
        <v>2</v>
      </c>
      <c r="AF20" s="18">
        <v>2892.0787194</v>
      </c>
      <c r="AG20" s="19">
        <v>66.992789423210567</v>
      </c>
      <c r="AH20" s="20">
        <v>4</v>
      </c>
      <c r="AI20" s="34">
        <f t="shared" si="9"/>
        <v>2.7142857142857144</v>
      </c>
      <c r="AJ20" s="38">
        <f t="shared" si="10"/>
        <v>2</v>
      </c>
      <c r="AK20" s="36">
        <v>1</v>
      </c>
      <c r="AL20" s="41">
        <f t="shared" si="11"/>
        <v>2</v>
      </c>
      <c r="AM20" s="38">
        <f t="shared" si="12"/>
        <v>1</v>
      </c>
      <c r="AN20" s="38">
        <v>2</v>
      </c>
      <c r="AO20" s="45">
        <f t="shared" si="16"/>
        <v>-1</v>
      </c>
      <c r="AP20" s="126">
        <f t="shared" si="17"/>
        <v>2</v>
      </c>
      <c r="AQ20" s="21">
        <v>1</v>
      </c>
      <c r="AR20" s="137">
        <v>6</v>
      </c>
      <c r="AS20" s="16">
        <f t="shared" si="13"/>
        <v>6</v>
      </c>
      <c r="AT20" s="141">
        <f t="shared" si="14"/>
        <v>2</v>
      </c>
    </row>
    <row r="21" spans="1:46" ht="15" x14ac:dyDescent="0.25">
      <c r="A21" s="5">
        <v>14</v>
      </c>
      <c r="B21" s="14" t="s">
        <v>38</v>
      </c>
      <c r="C21" s="15">
        <v>9427</v>
      </c>
      <c r="D21" s="16">
        <v>3206</v>
      </c>
      <c r="E21" s="17">
        <f t="shared" si="0"/>
        <v>4</v>
      </c>
      <c r="F21" s="18">
        <v>5.7012849999999995</v>
      </c>
      <c r="G21" s="19">
        <f t="shared" si="1"/>
        <v>6.0478253951416143E-2</v>
      </c>
      <c r="H21" s="20">
        <f t="shared" si="2"/>
        <v>1</v>
      </c>
      <c r="I21" s="15">
        <v>65.092939999999999</v>
      </c>
      <c r="J21" s="17">
        <f t="shared" si="3"/>
        <v>3</v>
      </c>
      <c r="K21" s="15">
        <v>0</v>
      </c>
      <c r="L21" s="17">
        <v>0</v>
      </c>
      <c r="M21" s="18">
        <v>100.110285</v>
      </c>
      <c r="N21" s="19">
        <v>1.0619527421236874</v>
      </c>
      <c r="O21" s="17">
        <v>2</v>
      </c>
      <c r="P21" s="51">
        <v>159.41233</v>
      </c>
      <c r="Q21" s="41">
        <f t="shared" si="4"/>
        <v>3</v>
      </c>
      <c r="R21" s="15">
        <v>1032.57</v>
      </c>
      <c r="S21" s="16">
        <v>621.96</v>
      </c>
      <c r="T21" s="19">
        <f t="shared" si="5"/>
        <v>60.23417298585084</v>
      </c>
      <c r="U21" s="21">
        <f t="shared" si="6"/>
        <v>3</v>
      </c>
      <c r="V21" s="54">
        <f t="shared" si="7"/>
        <v>6</v>
      </c>
      <c r="W21" s="18">
        <v>5918.7819</v>
      </c>
      <c r="X21" s="22">
        <v>62.785423782751671</v>
      </c>
      <c r="Y21" s="17">
        <v>3</v>
      </c>
      <c r="Z21" s="57">
        <v>0</v>
      </c>
      <c r="AA21" s="18">
        <f t="shared" si="8"/>
        <v>0</v>
      </c>
      <c r="AB21" s="17">
        <v>0</v>
      </c>
      <c r="AC21" s="18">
        <v>2406.5888</v>
      </c>
      <c r="AD21" s="19">
        <v>25.528681446907818</v>
      </c>
      <c r="AE21" s="17">
        <v>2</v>
      </c>
      <c r="AF21" s="18">
        <v>3301.1751727599999</v>
      </c>
      <c r="AG21" s="19">
        <v>35.018300336904638</v>
      </c>
      <c r="AH21" s="20">
        <v>3</v>
      </c>
      <c r="AI21" s="34">
        <f t="shared" si="9"/>
        <v>2.8571428571428572</v>
      </c>
      <c r="AJ21" s="38">
        <f t="shared" si="10"/>
        <v>2</v>
      </c>
      <c r="AK21" s="36">
        <v>1</v>
      </c>
      <c r="AL21" s="41">
        <f t="shared" si="11"/>
        <v>2</v>
      </c>
      <c r="AM21" s="38">
        <f t="shared" si="12"/>
        <v>1</v>
      </c>
      <c r="AN21" s="38">
        <v>2</v>
      </c>
      <c r="AO21" s="45">
        <f t="shared" si="16"/>
        <v>-1</v>
      </c>
      <c r="AP21" s="126">
        <f t="shared" si="17"/>
        <v>2</v>
      </c>
      <c r="AQ21" s="21">
        <v>1</v>
      </c>
      <c r="AR21" s="137">
        <v>6</v>
      </c>
      <c r="AS21" s="16">
        <f t="shared" si="13"/>
        <v>6</v>
      </c>
      <c r="AT21" s="141">
        <f t="shared" si="14"/>
        <v>2</v>
      </c>
    </row>
    <row r="22" spans="1:46" ht="15" x14ac:dyDescent="0.25">
      <c r="A22" s="5">
        <v>15</v>
      </c>
      <c r="B22" s="14" t="s">
        <v>39</v>
      </c>
      <c r="C22" s="15">
        <v>4713</v>
      </c>
      <c r="D22" s="16">
        <v>1186</v>
      </c>
      <c r="E22" s="17">
        <f t="shared" si="0"/>
        <v>2</v>
      </c>
      <c r="F22" s="18">
        <v>8.6528050000000007</v>
      </c>
      <c r="G22" s="19">
        <f t="shared" si="1"/>
        <v>0.18359441969021856</v>
      </c>
      <c r="H22" s="20">
        <f t="shared" si="2"/>
        <v>1</v>
      </c>
      <c r="I22" s="15">
        <v>20.549759999999999</v>
      </c>
      <c r="J22" s="17">
        <f t="shared" si="3"/>
        <v>2</v>
      </c>
      <c r="K22" s="15">
        <v>0</v>
      </c>
      <c r="L22" s="17">
        <v>0</v>
      </c>
      <c r="M22" s="18">
        <v>93.529266000000007</v>
      </c>
      <c r="N22" s="19">
        <v>1.9844953532781668</v>
      </c>
      <c r="O22" s="17">
        <v>2</v>
      </c>
      <c r="P22" s="51">
        <v>94.289670000000001</v>
      </c>
      <c r="Q22" s="41">
        <f t="shared" si="4"/>
        <v>1</v>
      </c>
      <c r="R22" s="15">
        <v>798.55</v>
      </c>
      <c r="S22" s="16">
        <v>523.15</v>
      </c>
      <c r="T22" s="19">
        <f t="shared" si="5"/>
        <v>65.51249139064555</v>
      </c>
      <c r="U22" s="21">
        <f t="shared" si="6"/>
        <v>3</v>
      </c>
      <c r="V22" s="54">
        <f t="shared" si="7"/>
        <v>6</v>
      </c>
      <c r="W22" s="18">
        <v>258.00279999999998</v>
      </c>
      <c r="X22" s="22">
        <v>5.4742796520263104</v>
      </c>
      <c r="Y22" s="17">
        <v>1</v>
      </c>
      <c r="Z22" s="57">
        <v>0</v>
      </c>
      <c r="AA22" s="18">
        <f t="shared" si="8"/>
        <v>0</v>
      </c>
      <c r="AB22" s="17">
        <v>0</v>
      </c>
      <c r="AC22" s="18">
        <v>873.41160000000002</v>
      </c>
      <c r="AD22" s="19">
        <v>18.531966900063654</v>
      </c>
      <c r="AE22" s="17">
        <v>2</v>
      </c>
      <c r="AF22" s="18">
        <v>1197.5702803900001</v>
      </c>
      <c r="AG22" s="19">
        <v>25.409935930193082</v>
      </c>
      <c r="AH22" s="20">
        <v>2</v>
      </c>
      <c r="AI22" s="34">
        <f t="shared" si="9"/>
        <v>2.1428571428571428</v>
      </c>
      <c r="AJ22" s="38">
        <f t="shared" si="10"/>
        <v>2</v>
      </c>
      <c r="AK22" s="36">
        <v>2</v>
      </c>
      <c r="AL22" s="41">
        <f t="shared" si="11"/>
        <v>4</v>
      </c>
      <c r="AM22" s="38">
        <f t="shared" si="12"/>
        <v>2</v>
      </c>
      <c r="AN22" s="38">
        <v>2</v>
      </c>
      <c r="AO22" s="45">
        <f t="shared" si="16"/>
        <v>0</v>
      </c>
      <c r="AP22" s="126">
        <f t="shared" si="17"/>
        <v>2</v>
      </c>
      <c r="AQ22" s="21">
        <v>1</v>
      </c>
      <c r="AR22" s="137">
        <v>6</v>
      </c>
      <c r="AS22" s="16">
        <f t="shared" si="13"/>
        <v>6</v>
      </c>
      <c r="AT22" s="141">
        <f t="shared" si="14"/>
        <v>2</v>
      </c>
    </row>
    <row r="23" spans="1:46" ht="15" x14ac:dyDescent="0.25">
      <c r="A23" s="5">
        <v>16</v>
      </c>
      <c r="B23" s="14" t="s">
        <v>40</v>
      </c>
      <c r="C23" s="15">
        <v>18654</v>
      </c>
      <c r="D23" s="16">
        <v>4824</v>
      </c>
      <c r="E23" s="17">
        <f t="shared" si="0"/>
        <v>4</v>
      </c>
      <c r="F23" s="18">
        <v>111.36596399999999</v>
      </c>
      <c r="G23" s="19">
        <f t="shared" si="1"/>
        <v>0.59700849147635893</v>
      </c>
      <c r="H23" s="20">
        <f t="shared" si="2"/>
        <v>1</v>
      </c>
      <c r="I23" s="15">
        <v>101.85378999999999</v>
      </c>
      <c r="J23" s="17">
        <f t="shared" si="3"/>
        <v>4</v>
      </c>
      <c r="K23" s="15">
        <v>73</v>
      </c>
      <c r="L23" s="17">
        <f t="shared" ref="L23:L32" si="18">IF(K23&lt;20,1,IF(K23&lt;50,2,IF(K23&lt;100,3,4)))</f>
        <v>3</v>
      </c>
      <c r="M23" s="18">
        <v>79.972158999999991</v>
      </c>
      <c r="N23" s="19">
        <v>0.42871319288088339</v>
      </c>
      <c r="O23" s="17">
        <v>1</v>
      </c>
      <c r="P23" s="51">
        <v>538.33186000000001</v>
      </c>
      <c r="Q23" s="41">
        <f t="shared" si="4"/>
        <v>4</v>
      </c>
      <c r="R23" s="15">
        <v>1292.9100000000001</v>
      </c>
      <c r="S23" s="16">
        <v>929.88</v>
      </c>
      <c r="T23" s="19">
        <f t="shared" si="5"/>
        <v>71.921479453326214</v>
      </c>
      <c r="U23" s="21">
        <f t="shared" si="6"/>
        <v>4</v>
      </c>
      <c r="V23" s="54">
        <f t="shared" si="7"/>
        <v>8</v>
      </c>
      <c r="W23" s="18">
        <v>13181.8609</v>
      </c>
      <c r="X23" s="22">
        <v>70.66506325721025</v>
      </c>
      <c r="Y23" s="17">
        <v>3</v>
      </c>
      <c r="Z23" s="57">
        <v>0</v>
      </c>
      <c r="AA23" s="18">
        <f t="shared" si="8"/>
        <v>0</v>
      </c>
      <c r="AB23" s="17">
        <v>0</v>
      </c>
      <c r="AC23" s="18">
        <v>4600.8370000000004</v>
      </c>
      <c r="AD23" s="19">
        <v>24.664077409670853</v>
      </c>
      <c r="AE23" s="17">
        <v>2</v>
      </c>
      <c r="AF23" s="18">
        <v>11065.195860899999</v>
      </c>
      <c r="AG23" s="19">
        <v>59.318086527822445</v>
      </c>
      <c r="AH23" s="20">
        <v>3</v>
      </c>
      <c r="AI23" s="34">
        <f t="shared" si="9"/>
        <v>3.1428571428571428</v>
      </c>
      <c r="AJ23" s="38">
        <f t="shared" si="10"/>
        <v>3</v>
      </c>
      <c r="AK23" s="36">
        <v>3</v>
      </c>
      <c r="AL23" s="41">
        <f t="shared" si="11"/>
        <v>9</v>
      </c>
      <c r="AM23" s="38">
        <f t="shared" si="12"/>
        <v>3</v>
      </c>
      <c r="AN23" s="38">
        <v>2</v>
      </c>
      <c r="AO23" s="45">
        <f t="shared" si="16"/>
        <v>1</v>
      </c>
      <c r="AP23" s="127">
        <f t="shared" si="17"/>
        <v>3</v>
      </c>
      <c r="AQ23" s="21">
        <v>1</v>
      </c>
      <c r="AR23" s="137">
        <v>6</v>
      </c>
      <c r="AS23" s="16">
        <f t="shared" si="13"/>
        <v>6</v>
      </c>
      <c r="AT23" s="141">
        <f t="shared" si="14"/>
        <v>2</v>
      </c>
    </row>
    <row r="24" spans="1:46" ht="15" x14ac:dyDescent="0.25">
      <c r="A24" s="5">
        <v>17</v>
      </c>
      <c r="B24" s="14" t="s">
        <v>41</v>
      </c>
      <c r="C24" s="15">
        <v>10456</v>
      </c>
      <c r="D24" s="16">
        <v>3541</v>
      </c>
      <c r="E24" s="17">
        <f t="shared" si="0"/>
        <v>4</v>
      </c>
      <c r="F24" s="18">
        <v>6.6885389999999996</v>
      </c>
      <c r="G24" s="19">
        <f t="shared" si="1"/>
        <v>6.3968429609793417E-2</v>
      </c>
      <c r="H24" s="20">
        <f t="shared" si="2"/>
        <v>1</v>
      </c>
      <c r="I24" s="15">
        <v>93.15204</v>
      </c>
      <c r="J24" s="17">
        <f t="shared" si="3"/>
        <v>3</v>
      </c>
      <c r="K24" s="15">
        <v>12</v>
      </c>
      <c r="L24" s="17">
        <f t="shared" si="18"/>
        <v>1</v>
      </c>
      <c r="M24" s="18">
        <v>124.455451</v>
      </c>
      <c r="N24" s="19">
        <v>1.1902778404743688</v>
      </c>
      <c r="O24" s="17">
        <v>2</v>
      </c>
      <c r="P24" s="51">
        <v>245.11726000000002</v>
      </c>
      <c r="Q24" s="41">
        <f t="shared" si="4"/>
        <v>4</v>
      </c>
      <c r="R24" s="15">
        <v>1350.37</v>
      </c>
      <c r="S24" s="16">
        <v>986.32</v>
      </c>
      <c r="T24" s="19">
        <f t="shared" si="5"/>
        <v>73.040722172441647</v>
      </c>
      <c r="U24" s="21">
        <f t="shared" si="6"/>
        <v>4</v>
      </c>
      <c r="V24" s="54">
        <f t="shared" si="7"/>
        <v>8</v>
      </c>
      <c r="W24" s="18">
        <v>761.88329999999996</v>
      </c>
      <c r="X24" s="22">
        <v>7.2865656082631975</v>
      </c>
      <c r="Y24" s="17">
        <v>1</v>
      </c>
      <c r="Z24" s="57">
        <v>0</v>
      </c>
      <c r="AA24" s="18">
        <f t="shared" si="8"/>
        <v>0</v>
      </c>
      <c r="AB24" s="17">
        <v>0</v>
      </c>
      <c r="AC24" s="18">
        <v>3468.7725999999998</v>
      </c>
      <c r="AD24" s="19">
        <v>33.174948355011473</v>
      </c>
      <c r="AE24" s="17">
        <v>3</v>
      </c>
      <c r="AF24" s="18">
        <v>3091.3050877400001</v>
      </c>
      <c r="AG24" s="19">
        <v>29.564891810826321</v>
      </c>
      <c r="AH24" s="20">
        <v>2</v>
      </c>
      <c r="AI24" s="34">
        <f t="shared" si="9"/>
        <v>3</v>
      </c>
      <c r="AJ24" s="38">
        <f t="shared" si="10"/>
        <v>3</v>
      </c>
      <c r="AK24" s="36">
        <v>3</v>
      </c>
      <c r="AL24" s="41">
        <f t="shared" si="11"/>
        <v>9</v>
      </c>
      <c r="AM24" s="38">
        <f t="shared" si="12"/>
        <v>3</v>
      </c>
      <c r="AN24" s="38">
        <v>2</v>
      </c>
      <c r="AO24" s="45">
        <f t="shared" si="16"/>
        <v>1</v>
      </c>
      <c r="AP24" s="127">
        <f t="shared" si="17"/>
        <v>3</v>
      </c>
      <c r="AQ24" s="21">
        <v>1</v>
      </c>
      <c r="AR24" s="137">
        <v>6</v>
      </c>
      <c r="AS24" s="16">
        <f t="shared" si="13"/>
        <v>6</v>
      </c>
      <c r="AT24" s="141">
        <f t="shared" si="14"/>
        <v>2</v>
      </c>
    </row>
    <row r="25" spans="1:46" ht="15" x14ac:dyDescent="0.25">
      <c r="A25" s="5">
        <v>18</v>
      </c>
      <c r="B25" s="14" t="s">
        <v>42</v>
      </c>
      <c r="C25" s="15">
        <v>6666</v>
      </c>
      <c r="D25" s="16">
        <v>2486</v>
      </c>
      <c r="E25" s="17">
        <f t="shared" si="0"/>
        <v>3</v>
      </c>
      <c r="F25" s="18">
        <v>4.7610739999999998</v>
      </c>
      <c r="G25" s="19">
        <f t="shared" si="1"/>
        <v>7.1423252325232528E-2</v>
      </c>
      <c r="H25" s="20">
        <f t="shared" si="2"/>
        <v>1</v>
      </c>
      <c r="I25" s="15">
        <v>41.829589999999996</v>
      </c>
      <c r="J25" s="17">
        <f t="shared" si="3"/>
        <v>2</v>
      </c>
      <c r="K25" s="15">
        <v>5</v>
      </c>
      <c r="L25" s="17">
        <f t="shared" si="18"/>
        <v>1</v>
      </c>
      <c r="M25" s="18">
        <v>94.019373999999999</v>
      </c>
      <c r="N25" s="19">
        <v>1.4104316531653165</v>
      </c>
      <c r="O25" s="17">
        <v>2</v>
      </c>
      <c r="P25" s="51">
        <v>160.30731</v>
      </c>
      <c r="Q25" s="41">
        <f t="shared" si="4"/>
        <v>3</v>
      </c>
      <c r="R25" s="15">
        <v>841.48</v>
      </c>
      <c r="S25" s="16">
        <v>508.37</v>
      </c>
      <c r="T25" s="19">
        <f t="shared" si="5"/>
        <v>60.413794742596373</v>
      </c>
      <c r="U25" s="21">
        <f t="shared" si="6"/>
        <v>3</v>
      </c>
      <c r="V25" s="54">
        <f t="shared" si="7"/>
        <v>6</v>
      </c>
      <c r="W25" s="18">
        <v>212.42449999999999</v>
      </c>
      <c r="X25" s="22">
        <v>3.1866861686168617</v>
      </c>
      <c r="Y25" s="17">
        <v>1</v>
      </c>
      <c r="Z25" s="57">
        <v>0</v>
      </c>
      <c r="AA25" s="18">
        <f t="shared" si="8"/>
        <v>0</v>
      </c>
      <c r="AB25" s="17">
        <v>0</v>
      </c>
      <c r="AC25" s="18">
        <v>2055.6257999999998</v>
      </c>
      <c r="AD25" s="19">
        <v>30.837470747074704</v>
      </c>
      <c r="AE25" s="17">
        <v>3</v>
      </c>
      <c r="AF25" s="18">
        <v>1951.34478403</v>
      </c>
      <c r="AG25" s="19">
        <v>29.273099070357034</v>
      </c>
      <c r="AH25" s="20">
        <v>2</v>
      </c>
      <c r="AI25" s="34">
        <f t="shared" si="9"/>
        <v>2.5714285714285716</v>
      </c>
      <c r="AJ25" s="38">
        <f t="shared" si="10"/>
        <v>2</v>
      </c>
      <c r="AK25" s="36">
        <v>2</v>
      </c>
      <c r="AL25" s="41">
        <f t="shared" si="11"/>
        <v>4</v>
      </c>
      <c r="AM25" s="38">
        <f t="shared" si="12"/>
        <v>2</v>
      </c>
      <c r="AN25" s="38">
        <v>2</v>
      </c>
      <c r="AO25" s="45">
        <f t="shared" si="16"/>
        <v>0</v>
      </c>
      <c r="AP25" s="126">
        <f t="shared" si="17"/>
        <v>2</v>
      </c>
      <c r="AQ25" s="21">
        <v>1</v>
      </c>
      <c r="AR25" s="137">
        <v>6</v>
      </c>
      <c r="AS25" s="16">
        <f t="shared" si="13"/>
        <v>6</v>
      </c>
      <c r="AT25" s="141">
        <f t="shared" si="14"/>
        <v>2</v>
      </c>
    </row>
    <row r="26" spans="1:46" ht="15" x14ac:dyDescent="0.25">
      <c r="A26" s="5">
        <v>19</v>
      </c>
      <c r="B26" s="14" t="s">
        <v>43</v>
      </c>
      <c r="C26" s="15">
        <v>12234</v>
      </c>
      <c r="D26" s="16">
        <v>3162</v>
      </c>
      <c r="E26" s="17">
        <f t="shared" si="0"/>
        <v>4</v>
      </c>
      <c r="F26" s="18">
        <v>5.4012799999999999</v>
      </c>
      <c r="G26" s="19">
        <f t="shared" si="1"/>
        <v>4.4149746607814289E-2</v>
      </c>
      <c r="H26" s="20">
        <f t="shared" si="2"/>
        <v>1</v>
      </c>
      <c r="I26" s="15">
        <v>62.112900000000003</v>
      </c>
      <c r="J26" s="17">
        <f t="shared" si="3"/>
        <v>3</v>
      </c>
      <c r="K26" s="15">
        <v>5</v>
      </c>
      <c r="L26" s="17">
        <f t="shared" si="18"/>
        <v>1</v>
      </c>
      <c r="M26" s="18">
        <v>42.210588000000001</v>
      </c>
      <c r="N26" s="19">
        <v>0.34502687591956843</v>
      </c>
      <c r="O26" s="17">
        <v>1</v>
      </c>
      <c r="P26" s="51">
        <v>84.135220000000004</v>
      </c>
      <c r="Q26" s="41">
        <f t="shared" si="4"/>
        <v>1</v>
      </c>
      <c r="R26" s="15">
        <v>964.89</v>
      </c>
      <c r="S26" s="16">
        <v>653.19000000000005</v>
      </c>
      <c r="T26" s="19">
        <f t="shared" si="5"/>
        <v>67.695799521188945</v>
      </c>
      <c r="U26" s="21">
        <f t="shared" si="6"/>
        <v>3</v>
      </c>
      <c r="V26" s="54">
        <f t="shared" si="7"/>
        <v>6</v>
      </c>
      <c r="W26" s="18">
        <v>1577.7176999999999</v>
      </c>
      <c r="X26" s="22">
        <v>12.896172143207455</v>
      </c>
      <c r="Y26" s="17">
        <v>1</v>
      </c>
      <c r="Z26" s="57">
        <v>0</v>
      </c>
      <c r="AA26" s="18">
        <f t="shared" si="8"/>
        <v>0</v>
      </c>
      <c r="AB26" s="17">
        <v>0</v>
      </c>
      <c r="AC26" s="18">
        <v>2674.0374999999999</v>
      </c>
      <c r="AD26" s="19">
        <v>21.857426025829653</v>
      </c>
      <c r="AE26" s="17">
        <v>2</v>
      </c>
      <c r="AF26" s="18">
        <v>1360.25809706</v>
      </c>
      <c r="AG26" s="19">
        <v>11.118670075690698</v>
      </c>
      <c r="AH26" s="20">
        <v>2</v>
      </c>
      <c r="AI26" s="34">
        <f t="shared" si="9"/>
        <v>2</v>
      </c>
      <c r="AJ26" s="38">
        <f t="shared" si="10"/>
        <v>2</v>
      </c>
      <c r="AK26" s="36">
        <v>2</v>
      </c>
      <c r="AL26" s="41">
        <f t="shared" si="11"/>
        <v>4</v>
      </c>
      <c r="AM26" s="38">
        <f t="shared" si="12"/>
        <v>2</v>
      </c>
      <c r="AN26" s="38">
        <v>2</v>
      </c>
      <c r="AO26" s="45">
        <f t="shared" si="16"/>
        <v>0</v>
      </c>
      <c r="AP26" s="126">
        <f t="shared" si="17"/>
        <v>2</v>
      </c>
      <c r="AQ26" s="21">
        <v>1</v>
      </c>
      <c r="AR26" s="137">
        <v>6</v>
      </c>
      <c r="AS26" s="16">
        <f t="shared" si="13"/>
        <v>6</v>
      </c>
      <c r="AT26" s="141">
        <f t="shared" si="14"/>
        <v>2</v>
      </c>
    </row>
    <row r="27" spans="1:46" ht="15" x14ac:dyDescent="0.25">
      <c r="A27" s="5">
        <v>20</v>
      </c>
      <c r="B27" s="14" t="s">
        <v>44</v>
      </c>
      <c r="C27" s="15">
        <v>5788</v>
      </c>
      <c r="D27" s="16">
        <v>860</v>
      </c>
      <c r="E27" s="17">
        <f t="shared" si="0"/>
        <v>1</v>
      </c>
      <c r="F27" s="18">
        <v>20.998054</v>
      </c>
      <c r="G27" s="19">
        <f t="shared" si="1"/>
        <v>0.36278600552868007</v>
      </c>
      <c r="H27" s="20">
        <f t="shared" si="2"/>
        <v>1</v>
      </c>
      <c r="I27" s="15">
        <v>50.648710000000001</v>
      </c>
      <c r="J27" s="17">
        <f t="shared" si="3"/>
        <v>3</v>
      </c>
      <c r="K27" s="15">
        <v>83</v>
      </c>
      <c r="L27" s="17">
        <f t="shared" si="18"/>
        <v>3</v>
      </c>
      <c r="M27" s="18">
        <v>29.004345000000001</v>
      </c>
      <c r="N27" s="19">
        <v>0.50111169661368349</v>
      </c>
      <c r="O27" s="17">
        <v>1</v>
      </c>
      <c r="P27" s="51">
        <v>92.129460000000009</v>
      </c>
      <c r="Q27" s="41">
        <f t="shared" si="4"/>
        <v>1</v>
      </c>
      <c r="R27" s="15">
        <v>592.07000000000005</v>
      </c>
      <c r="S27" s="16">
        <v>393.64</v>
      </c>
      <c r="T27" s="19">
        <f t="shared" si="5"/>
        <v>66.485381796071408</v>
      </c>
      <c r="U27" s="21">
        <f t="shared" si="6"/>
        <v>3</v>
      </c>
      <c r="V27" s="54">
        <f t="shared" si="7"/>
        <v>6</v>
      </c>
      <c r="W27" s="18">
        <v>5125.0684000000001</v>
      </c>
      <c r="X27" s="22">
        <v>88.546447823082246</v>
      </c>
      <c r="Y27" s="17">
        <v>4</v>
      </c>
      <c r="Z27" s="57">
        <v>0</v>
      </c>
      <c r="AA27" s="18">
        <f t="shared" si="8"/>
        <v>0</v>
      </c>
      <c r="AB27" s="17">
        <v>0</v>
      </c>
      <c r="AC27" s="18">
        <v>573.96069999999997</v>
      </c>
      <c r="AD27" s="19">
        <v>9.916390808569453</v>
      </c>
      <c r="AE27" s="17">
        <v>1</v>
      </c>
      <c r="AF27" s="18">
        <v>2533.9149443699998</v>
      </c>
      <c r="AG27" s="19">
        <v>43.778765452142359</v>
      </c>
      <c r="AH27" s="20">
        <v>3</v>
      </c>
      <c r="AI27" s="34">
        <f t="shared" si="9"/>
        <v>2.4285714285714284</v>
      </c>
      <c r="AJ27" s="38">
        <f t="shared" si="10"/>
        <v>2</v>
      </c>
      <c r="AK27" s="36">
        <v>2</v>
      </c>
      <c r="AL27" s="41">
        <f t="shared" si="11"/>
        <v>4</v>
      </c>
      <c r="AM27" s="38">
        <f t="shared" si="12"/>
        <v>2</v>
      </c>
      <c r="AN27" s="38">
        <v>1</v>
      </c>
      <c r="AO27" s="45">
        <f t="shared" si="16"/>
        <v>1</v>
      </c>
      <c r="AP27" s="127">
        <f t="shared" si="17"/>
        <v>3</v>
      </c>
      <c r="AQ27" s="21">
        <v>1</v>
      </c>
      <c r="AR27" s="137">
        <v>6</v>
      </c>
      <c r="AS27" s="16">
        <f t="shared" si="13"/>
        <v>6</v>
      </c>
      <c r="AT27" s="141">
        <f t="shared" si="14"/>
        <v>2</v>
      </c>
    </row>
    <row r="28" spans="1:46" ht="15" x14ac:dyDescent="0.25">
      <c r="A28" s="5">
        <v>21</v>
      </c>
      <c r="B28" s="14" t="s">
        <v>45</v>
      </c>
      <c r="C28" s="15">
        <v>11055</v>
      </c>
      <c r="D28" s="16">
        <v>4020</v>
      </c>
      <c r="E28" s="17">
        <f t="shared" si="0"/>
        <v>4</v>
      </c>
      <c r="F28" s="18">
        <v>18.500485999999999</v>
      </c>
      <c r="G28" s="19">
        <f t="shared" si="1"/>
        <v>0.16734948891904114</v>
      </c>
      <c r="H28" s="20">
        <f t="shared" si="2"/>
        <v>1</v>
      </c>
      <c r="I28" s="15">
        <v>82.737390000000005</v>
      </c>
      <c r="J28" s="17">
        <f t="shared" si="3"/>
        <v>3</v>
      </c>
      <c r="K28" s="15">
        <v>2</v>
      </c>
      <c r="L28" s="17">
        <f t="shared" si="18"/>
        <v>1</v>
      </c>
      <c r="M28" s="18">
        <v>38.341051</v>
      </c>
      <c r="N28" s="19">
        <v>0.34682090456806874</v>
      </c>
      <c r="O28" s="17">
        <v>1</v>
      </c>
      <c r="P28" s="51">
        <v>212.04906</v>
      </c>
      <c r="Q28" s="41">
        <f t="shared" si="4"/>
        <v>4</v>
      </c>
      <c r="R28" s="15">
        <v>966.22</v>
      </c>
      <c r="S28" s="16">
        <v>681.69</v>
      </c>
      <c r="T28" s="19">
        <f t="shared" si="5"/>
        <v>70.55225517997971</v>
      </c>
      <c r="U28" s="21">
        <f t="shared" si="6"/>
        <v>4</v>
      </c>
      <c r="V28" s="54">
        <f t="shared" si="7"/>
        <v>8</v>
      </c>
      <c r="W28" s="18">
        <v>6265.7129999999997</v>
      </c>
      <c r="X28" s="22">
        <v>56.677639077340572</v>
      </c>
      <c r="Y28" s="17">
        <v>3</v>
      </c>
      <c r="Z28" s="57">
        <v>0</v>
      </c>
      <c r="AA28" s="18">
        <f t="shared" si="8"/>
        <v>0</v>
      </c>
      <c r="AB28" s="17">
        <v>0</v>
      </c>
      <c r="AC28" s="18">
        <v>213.61609999999999</v>
      </c>
      <c r="AD28" s="19">
        <v>1.9323030303030304</v>
      </c>
      <c r="AE28" s="17">
        <v>1</v>
      </c>
      <c r="AF28" s="18">
        <v>4542.3955026200001</v>
      </c>
      <c r="AG28" s="19">
        <v>41.089059272908187</v>
      </c>
      <c r="AH28" s="20">
        <v>3</v>
      </c>
      <c r="AI28" s="34">
        <f t="shared" si="9"/>
        <v>3</v>
      </c>
      <c r="AJ28" s="38">
        <f t="shared" si="10"/>
        <v>3</v>
      </c>
      <c r="AK28" s="36">
        <v>1</v>
      </c>
      <c r="AL28" s="41">
        <f t="shared" si="11"/>
        <v>3</v>
      </c>
      <c r="AM28" s="38">
        <f t="shared" si="12"/>
        <v>2</v>
      </c>
      <c r="AN28" s="38">
        <v>2</v>
      </c>
      <c r="AO28" s="45">
        <f t="shared" si="16"/>
        <v>0</v>
      </c>
      <c r="AP28" s="126">
        <f t="shared" si="17"/>
        <v>2</v>
      </c>
      <c r="AQ28" s="21">
        <v>1</v>
      </c>
      <c r="AR28" s="137">
        <v>6</v>
      </c>
      <c r="AS28" s="16">
        <f t="shared" si="13"/>
        <v>6</v>
      </c>
      <c r="AT28" s="141">
        <f t="shared" si="14"/>
        <v>2</v>
      </c>
    </row>
    <row r="29" spans="1:46" ht="15" x14ac:dyDescent="0.25">
      <c r="A29" s="5">
        <v>22</v>
      </c>
      <c r="B29" s="14" t="s">
        <v>46</v>
      </c>
      <c r="C29" s="15">
        <v>10930</v>
      </c>
      <c r="D29" s="16">
        <v>1338</v>
      </c>
      <c r="E29" s="17">
        <f t="shared" si="0"/>
        <v>2</v>
      </c>
      <c r="F29" s="18">
        <v>31.432511999999999</v>
      </c>
      <c r="G29" s="19">
        <f t="shared" si="1"/>
        <v>0.28758016468435499</v>
      </c>
      <c r="H29" s="20">
        <f t="shared" si="2"/>
        <v>1</v>
      </c>
      <c r="I29" s="15">
        <v>57.626649999999998</v>
      </c>
      <c r="J29" s="17">
        <f t="shared" si="3"/>
        <v>3</v>
      </c>
      <c r="K29" s="15">
        <v>125</v>
      </c>
      <c r="L29" s="17">
        <f t="shared" si="18"/>
        <v>4</v>
      </c>
      <c r="M29" s="18">
        <v>122.538026</v>
      </c>
      <c r="N29" s="19">
        <v>1.1211164318389752</v>
      </c>
      <c r="O29" s="17">
        <v>2</v>
      </c>
      <c r="P29" s="51">
        <v>213.83833999999999</v>
      </c>
      <c r="Q29" s="41">
        <f t="shared" si="4"/>
        <v>4</v>
      </c>
      <c r="R29" s="15">
        <v>3197.63</v>
      </c>
      <c r="S29" s="16">
        <v>1293.1300000000001</v>
      </c>
      <c r="T29" s="19">
        <f t="shared" si="5"/>
        <v>40.440263570206689</v>
      </c>
      <c r="U29" s="21">
        <f t="shared" si="6"/>
        <v>3</v>
      </c>
      <c r="V29" s="54">
        <f t="shared" si="7"/>
        <v>6</v>
      </c>
      <c r="W29" s="18">
        <v>4473.2782999999999</v>
      </c>
      <c r="X29" s="22">
        <v>40.926608417200363</v>
      </c>
      <c r="Y29" s="17">
        <v>2</v>
      </c>
      <c r="Z29" s="57">
        <v>127.10790300000001</v>
      </c>
      <c r="AA29" s="18">
        <f t="shared" si="8"/>
        <v>577.76319545454544</v>
      </c>
      <c r="AB29" s="17">
        <f>IF(AA29&lt;1,1,IF(AA29&lt;10,2,IF(AA29&lt;15,3,4)))</f>
        <v>4</v>
      </c>
      <c r="AC29" s="18">
        <v>1537.0162</v>
      </c>
      <c r="AD29" s="19">
        <v>14.062362305580969</v>
      </c>
      <c r="AE29" s="17">
        <v>2</v>
      </c>
      <c r="AF29" s="18">
        <v>4111.4682573999999</v>
      </c>
      <c r="AG29" s="19">
        <v>37.616361000914914</v>
      </c>
      <c r="AH29" s="20">
        <v>3</v>
      </c>
      <c r="AI29" s="34">
        <f t="shared" si="9"/>
        <v>2.8571428571428572</v>
      </c>
      <c r="AJ29" s="38">
        <f t="shared" si="10"/>
        <v>2</v>
      </c>
      <c r="AK29" s="36">
        <v>4</v>
      </c>
      <c r="AL29" s="41">
        <f t="shared" si="11"/>
        <v>8</v>
      </c>
      <c r="AM29" s="38">
        <f t="shared" si="12"/>
        <v>3</v>
      </c>
      <c r="AN29" s="38">
        <v>3</v>
      </c>
      <c r="AO29" s="45">
        <f t="shared" si="16"/>
        <v>0</v>
      </c>
      <c r="AP29" s="126">
        <f t="shared" si="17"/>
        <v>2</v>
      </c>
      <c r="AQ29" s="21">
        <v>1</v>
      </c>
      <c r="AR29" s="137">
        <v>6</v>
      </c>
      <c r="AS29" s="16">
        <f t="shared" si="13"/>
        <v>6</v>
      </c>
      <c r="AT29" s="141">
        <f t="shared" si="14"/>
        <v>2</v>
      </c>
    </row>
    <row r="30" spans="1:46" ht="15" x14ac:dyDescent="0.25">
      <c r="A30" s="5">
        <v>23</v>
      </c>
      <c r="B30" s="14" t="s">
        <v>47</v>
      </c>
      <c r="C30" s="15">
        <v>8798</v>
      </c>
      <c r="D30" s="16">
        <v>1235</v>
      </c>
      <c r="E30" s="17">
        <f t="shared" si="0"/>
        <v>2</v>
      </c>
      <c r="F30" s="18">
        <v>40.951332000000001</v>
      </c>
      <c r="G30" s="19">
        <f t="shared" si="1"/>
        <v>0.46546183223459875</v>
      </c>
      <c r="H30" s="20">
        <f t="shared" si="2"/>
        <v>1</v>
      </c>
      <c r="I30" s="15">
        <v>47.021349999999998</v>
      </c>
      <c r="J30" s="17">
        <f t="shared" si="3"/>
        <v>2</v>
      </c>
      <c r="K30" s="15">
        <v>4</v>
      </c>
      <c r="L30" s="17">
        <f t="shared" si="18"/>
        <v>1</v>
      </c>
      <c r="M30" s="18">
        <v>181.200976</v>
      </c>
      <c r="N30" s="19">
        <v>2.0595700841100251</v>
      </c>
      <c r="O30" s="17">
        <v>2</v>
      </c>
      <c r="P30" s="51">
        <v>186.17951000000002</v>
      </c>
      <c r="Q30" s="41">
        <f t="shared" si="4"/>
        <v>3</v>
      </c>
      <c r="R30" s="15">
        <v>1099.07</v>
      </c>
      <c r="S30" s="16">
        <v>628.97</v>
      </c>
      <c r="T30" s="19">
        <f t="shared" si="5"/>
        <v>57.227474137225109</v>
      </c>
      <c r="U30" s="21">
        <f t="shared" si="6"/>
        <v>3</v>
      </c>
      <c r="V30" s="54">
        <f t="shared" si="7"/>
        <v>6</v>
      </c>
      <c r="W30" s="18">
        <v>7869.9994999999999</v>
      </c>
      <c r="X30" s="22">
        <v>89.452142532393722</v>
      </c>
      <c r="Y30" s="17">
        <v>4</v>
      </c>
      <c r="Z30" s="57">
        <v>0</v>
      </c>
      <c r="AA30" s="18">
        <f t="shared" si="8"/>
        <v>0</v>
      </c>
      <c r="AB30" s="17">
        <v>0</v>
      </c>
      <c r="AC30" s="18">
        <v>0</v>
      </c>
      <c r="AD30" s="19">
        <v>0</v>
      </c>
      <c r="AE30" s="17">
        <v>0</v>
      </c>
      <c r="AF30" s="18">
        <v>3959.93747979</v>
      </c>
      <c r="AG30" s="19">
        <v>45.009518979199818</v>
      </c>
      <c r="AH30" s="20">
        <v>3</v>
      </c>
      <c r="AI30" s="34">
        <f t="shared" si="9"/>
        <v>2.7142857142857144</v>
      </c>
      <c r="AJ30" s="38">
        <f t="shared" si="10"/>
        <v>2</v>
      </c>
      <c r="AK30" s="36">
        <v>4</v>
      </c>
      <c r="AL30" s="41">
        <f t="shared" si="11"/>
        <v>8</v>
      </c>
      <c r="AM30" s="38">
        <f t="shared" si="12"/>
        <v>3</v>
      </c>
      <c r="AN30" s="38">
        <v>2</v>
      </c>
      <c r="AO30" s="45">
        <f t="shared" si="16"/>
        <v>1</v>
      </c>
      <c r="AP30" s="127">
        <f t="shared" si="17"/>
        <v>3</v>
      </c>
      <c r="AQ30" s="21">
        <v>1</v>
      </c>
      <c r="AR30" s="137">
        <v>6</v>
      </c>
      <c r="AS30" s="16">
        <f t="shared" si="13"/>
        <v>6</v>
      </c>
      <c r="AT30" s="141">
        <f t="shared" si="14"/>
        <v>2</v>
      </c>
    </row>
    <row r="31" spans="1:46" ht="15" x14ac:dyDescent="0.25">
      <c r="A31" s="5">
        <v>24</v>
      </c>
      <c r="B31" s="14" t="s">
        <v>48</v>
      </c>
      <c r="C31" s="15">
        <v>8600</v>
      </c>
      <c r="D31" s="16">
        <v>2822</v>
      </c>
      <c r="E31" s="17">
        <f t="shared" si="0"/>
        <v>3</v>
      </c>
      <c r="F31" s="18">
        <v>0.47865200000000002</v>
      </c>
      <c r="G31" s="19">
        <f t="shared" si="1"/>
        <v>5.5657209302325582E-3</v>
      </c>
      <c r="H31" s="20">
        <f t="shared" si="2"/>
        <v>1</v>
      </c>
      <c r="I31" s="15">
        <v>57.709650000000003</v>
      </c>
      <c r="J31" s="17">
        <f t="shared" si="3"/>
        <v>3</v>
      </c>
      <c r="K31" s="15">
        <v>9</v>
      </c>
      <c r="L31" s="17">
        <f t="shared" si="18"/>
        <v>1</v>
      </c>
      <c r="M31" s="18">
        <v>172.28521899999998</v>
      </c>
      <c r="N31" s="19">
        <v>2.0033164999999999</v>
      </c>
      <c r="O31" s="17">
        <v>2</v>
      </c>
      <c r="P31" s="51">
        <v>151.51595</v>
      </c>
      <c r="Q31" s="41">
        <f t="shared" si="4"/>
        <v>3</v>
      </c>
      <c r="R31" s="15">
        <v>658.89</v>
      </c>
      <c r="S31" s="16">
        <v>471.11</v>
      </c>
      <c r="T31" s="19">
        <f t="shared" si="5"/>
        <v>71.500553961966347</v>
      </c>
      <c r="U31" s="21">
        <f t="shared" si="6"/>
        <v>4</v>
      </c>
      <c r="V31" s="54">
        <f t="shared" si="7"/>
        <v>8</v>
      </c>
      <c r="W31" s="18">
        <v>8278.3325000000004</v>
      </c>
      <c r="X31" s="22">
        <v>96.259680232558139</v>
      </c>
      <c r="Y31" s="17">
        <v>4</v>
      </c>
      <c r="Z31" s="57">
        <v>0</v>
      </c>
      <c r="AA31" s="18">
        <f t="shared" si="8"/>
        <v>0</v>
      </c>
      <c r="AB31" s="17">
        <v>0</v>
      </c>
      <c r="AC31" s="18">
        <v>5138.1656999999996</v>
      </c>
      <c r="AD31" s="19">
        <v>59.746112790697673</v>
      </c>
      <c r="AE31" s="17">
        <v>3</v>
      </c>
      <c r="AF31" s="18">
        <v>3590.6793281599998</v>
      </c>
      <c r="AG31" s="19">
        <v>41.752085211162786</v>
      </c>
      <c r="AH31" s="20">
        <v>3</v>
      </c>
      <c r="AI31" s="34">
        <f t="shared" si="9"/>
        <v>3.4285714285714284</v>
      </c>
      <c r="AJ31" s="38">
        <f t="shared" si="10"/>
        <v>3</v>
      </c>
      <c r="AK31" s="36">
        <v>4</v>
      </c>
      <c r="AL31" s="41">
        <f t="shared" si="11"/>
        <v>12</v>
      </c>
      <c r="AM31" s="38">
        <f t="shared" si="12"/>
        <v>4</v>
      </c>
      <c r="AN31" s="38">
        <v>3</v>
      </c>
      <c r="AO31" s="45">
        <f t="shared" si="16"/>
        <v>1</v>
      </c>
      <c r="AP31" s="127">
        <f t="shared" si="17"/>
        <v>3</v>
      </c>
      <c r="AQ31" s="21">
        <v>1</v>
      </c>
      <c r="AR31" s="137">
        <v>6</v>
      </c>
      <c r="AS31" s="16">
        <f t="shared" si="13"/>
        <v>6</v>
      </c>
      <c r="AT31" s="141">
        <f t="shared" si="14"/>
        <v>2</v>
      </c>
    </row>
    <row r="32" spans="1:46" ht="15" x14ac:dyDescent="0.25">
      <c r="A32" s="5">
        <v>25</v>
      </c>
      <c r="B32" s="14" t="s">
        <v>49</v>
      </c>
      <c r="C32" s="15">
        <v>3739</v>
      </c>
      <c r="D32" s="16">
        <v>572</v>
      </c>
      <c r="E32" s="17">
        <f t="shared" si="0"/>
        <v>1</v>
      </c>
      <c r="F32" s="18">
        <v>0.66742200000000007</v>
      </c>
      <c r="G32" s="19">
        <f t="shared" si="1"/>
        <v>1.7850280823749669E-2</v>
      </c>
      <c r="H32" s="20">
        <f t="shared" si="2"/>
        <v>1</v>
      </c>
      <c r="I32" s="15">
        <v>28.844200000000001</v>
      </c>
      <c r="J32" s="17">
        <f t="shared" si="3"/>
        <v>2</v>
      </c>
      <c r="K32" s="15">
        <v>2</v>
      </c>
      <c r="L32" s="17">
        <f t="shared" si="18"/>
        <v>1</v>
      </c>
      <c r="M32" s="18">
        <v>19.965064000000002</v>
      </c>
      <c r="N32" s="19">
        <v>0.53396801283765716</v>
      </c>
      <c r="O32" s="17">
        <v>1</v>
      </c>
      <c r="P32" s="51">
        <v>58.566019999999995</v>
      </c>
      <c r="Q32" s="41">
        <f t="shared" si="4"/>
        <v>1</v>
      </c>
      <c r="R32" s="15">
        <v>520.4</v>
      </c>
      <c r="S32" s="16">
        <v>234.14</v>
      </c>
      <c r="T32" s="19">
        <f t="shared" si="5"/>
        <v>44.992313604919296</v>
      </c>
      <c r="U32" s="21">
        <f t="shared" si="6"/>
        <v>3</v>
      </c>
      <c r="V32" s="54">
        <f t="shared" si="7"/>
        <v>6</v>
      </c>
      <c r="W32" s="18">
        <v>3385.4146999999998</v>
      </c>
      <c r="X32" s="22">
        <v>90.543319069269856</v>
      </c>
      <c r="Y32" s="17">
        <v>4</v>
      </c>
      <c r="Z32" s="57">
        <v>4.6259980000000001</v>
      </c>
      <c r="AA32" s="18">
        <f t="shared" si="8"/>
        <v>18.503992</v>
      </c>
      <c r="AB32" s="17">
        <f>IF(AA32&lt;1,1,IF(AA32&lt;10,2,IF(AA32&lt;15,3,4)))</f>
        <v>4</v>
      </c>
      <c r="AC32" s="18">
        <v>1868.9023</v>
      </c>
      <c r="AD32" s="19">
        <v>49.98401444236427</v>
      </c>
      <c r="AE32" s="17">
        <v>3</v>
      </c>
      <c r="AF32" s="18">
        <v>2531.4948450000002</v>
      </c>
      <c r="AG32" s="19">
        <v>67.705130917357593</v>
      </c>
      <c r="AH32" s="20">
        <v>4</v>
      </c>
      <c r="AI32" s="34">
        <f t="shared" si="9"/>
        <v>2.8571428571428572</v>
      </c>
      <c r="AJ32" s="38">
        <f t="shared" si="10"/>
        <v>2</v>
      </c>
      <c r="AK32" s="36">
        <v>1</v>
      </c>
      <c r="AL32" s="41">
        <f t="shared" si="11"/>
        <v>2</v>
      </c>
      <c r="AM32" s="38">
        <f t="shared" si="12"/>
        <v>1</v>
      </c>
      <c r="AN32" s="38">
        <v>2</v>
      </c>
      <c r="AO32" s="45">
        <f t="shared" si="16"/>
        <v>-1</v>
      </c>
      <c r="AP32" s="126">
        <f t="shared" si="17"/>
        <v>2</v>
      </c>
      <c r="AQ32" s="21">
        <v>1</v>
      </c>
      <c r="AR32" s="137">
        <v>6</v>
      </c>
      <c r="AS32" s="16">
        <f t="shared" si="13"/>
        <v>6</v>
      </c>
      <c r="AT32" s="141">
        <f t="shared" si="14"/>
        <v>2</v>
      </c>
    </row>
    <row r="33" spans="1:46" ht="15.75" thickBot="1" x14ac:dyDescent="0.3">
      <c r="A33" s="6">
        <v>26</v>
      </c>
      <c r="B33" s="24" t="s">
        <v>50</v>
      </c>
      <c r="C33" s="25">
        <v>8155</v>
      </c>
      <c r="D33" s="26">
        <v>1782</v>
      </c>
      <c r="E33" s="27">
        <f t="shared" si="0"/>
        <v>2</v>
      </c>
      <c r="F33" s="28">
        <v>21.110782</v>
      </c>
      <c r="G33" s="29">
        <f t="shared" si="1"/>
        <v>0.25886918454935626</v>
      </c>
      <c r="H33" s="30">
        <f t="shared" si="2"/>
        <v>1</v>
      </c>
      <c r="I33" s="25">
        <v>69.088250000000002</v>
      </c>
      <c r="J33" s="27">
        <f t="shared" si="3"/>
        <v>3</v>
      </c>
      <c r="K33" s="25">
        <v>0</v>
      </c>
      <c r="L33" s="27">
        <v>0</v>
      </c>
      <c r="M33" s="28">
        <v>62.631841000000001</v>
      </c>
      <c r="N33" s="29">
        <v>0.76801767014101774</v>
      </c>
      <c r="O33" s="27">
        <v>1</v>
      </c>
      <c r="P33" s="52">
        <v>152.90742</v>
      </c>
      <c r="Q33" s="47">
        <f t="shared" si="4"/>
        <v>3</v>
      </c>
      <c r="R33" s="25">
        <v>839.89</v>
      </c>
      <c r="S33" s="26">
        <v>602.19000000000005</v>
      </c>
      <c r="T33" s="29">
        <f t="shared" si="5"/>
        <v>71.698674826465378</v>
      </c>
      <c r="U33" s="31">
        <f t="shared" si="6"/>
        <v>4</v>
      </c>
      <c r="V33" s="55">
        <f t="shared" si="7"/>
        <v>8</v>
      </c>
      <c r="W33" s="28">
        <v>4856.0505000000003</v>
      </c>
      <c r="X33" s="32">
        <v>59.546909871244637</v>
      </c>
      <c r="Y33" s="27">
        <v>3</v>
      </c>
      <c r="Z33" s="58">
        <v>0</v>
      </c>
      <c r="AA33" s="28">
        <f t="shared" si="8"/>
        <v>0</v>
      </c>
      <c r="AB33" s="27">
        <v>0</v>
      </c>
      <c r="AC33" s="28">
        <v>3948.0073000000002</v>
      </c>
      <c r="AD33" s="29">
        <v>48.41210668301656</v>
      </c>
      <c r="AE33" s="27">
        <v>3</v>
      </c>
      <c r="AF33" s="28">
        <v>3396.7551507899998</v>
      </c>
      <c r="AG33" s="29">
        <v>41.652423676149596</v>
      </c>
      <c r="AH33" s="30">
        <v>3</v>
      </c>
      <c r="AI33" s="34">
        <f t="shared" si="9"/>
        <v>3.1428571428571428</v>
      </c>
      <c r="AJ33" s="39">
        <f t="shared" si="10"/>
        <v>3</v>
      </c>
      <c r="AK33" s="36">
        <v>3</v>
      </c>
      <c r="AL33" s="41">
        <f t="shared" si="11"/>
        <v>9</v>
      </c>
      <c r="AM33" s="39">
        <f t="shared" si="12"/>
        <v>3</v>
      </c>
      <c r="AN33" s="39">
        <v>1</v>
      </c>
      <c r="AO33" s="45">
        <f t="shared" si="16"/>
        <v>2</v>
      </c>
      <c r="AP33" s="129">
        <f t="shared" si="17"/>
        <v>4</v>
      </c>
      <c r="AQ33" s="21">
        <v>1</v>
      </c>
      <c r="AR33" s="137">
        <v>6</v>
      </c>
      <c r="AS33" s="16">
        <f t="shared" si="13"/>
        <v>6</v>
      </c>
      <c r="AT33" s="141">
        <f t="shared" si="14"/>
        <v>2</v>
      </c>
    </row>
  </sheetData>
  <sortState xmlns:xlrd2="http://schemas.microsoft.com/office/spreadsheetml/2017/richdata2" ref="A8:AT33">
    <sortCondition ref="A8:A33"/>
  </sortState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AU33"/>
  <sheetViews>
    <sheetView zoomScaleNormal="100" workbookViewId="0"/>
  </sheetViews>
  <sheetFormatPr defaultColWidth="9.140625" defaultRowHeight="12.75" x14ac:dyDescent="0.2"/>
  <cols>
    <col min="2" max="2" width="22.5703125" customWidth="1"/>
    <col min="5" max="5" width="15.5703125" customWidth="1"/>
    <col min="6" max="6" width="12.140625" hidden="1" customWidth="1"/>
    <col min="7" max="7" width="18" hidden="1" customWidth="1"/>
    <col min="8" max="8" width="0" hidden="1" customWidth="1"/>
    <col min="13" max="15" width="0" hidden="1" customWidth="1"/>
    <col min="17" max="17" width="11.7109375" customWidth="1"/>
    <col min="20" max="20" width="18.140625" customWidth="1"/>
    <col min="21" max="21" width="14" customWidth="1"/>
    <col min="22" max="22" width="18.5703125" customWidth="1"/>
    <col min="25" max="25" width="13.5703125" customWidth="1"/>
    <col min="26" max="26" width="17.28515625" customWidth="1"/>
    <col min="28" max="28" width="15.42578125" customWidth="1"/>
    <col min="31" max="31" width="13.28515625" customWidth="1"/>
    <col min="35" max="35" width="14.85546875" customWidth="1"/>
    <col min="36" max="36" width="15.140625" style="2" customWidth="1"/>
    <col min="37" max="37" width="16.85546875" customWidth="1"/>
    <col min="38" max="38" width="18.5703125" customWidth="1"/>
    <col min="39" max="39" width="14.5703125" customWidth="1"/>
    <col min="40" max="40" width="13.5703125" customWidth="1"/>
    <col min="41" max="41" width="17.7109375" customWidth="1"/>
    <col min="42" max="42" width="16.7109375" customWidth="1"/>
    <col min="43" max="43" width="20.5703125" customWidth="1"/>
    <col min="44" max="44" width="15.140625" customWidth="1"/>
    <col min="45" max="45" width="15.85546875" customWidth="1"/>
    <col min="46" max="46" width="13.42578125" customWidth="1"/>
    <col min="47" max="47" width="14.7109375" customWidth="1"/>
  </cols>
  <sheetData>
    <row r="6" spans="1:47" ht="13.5" thickBot="1" x14ac:dyDescent="0.25"/>
    <row r="7" spans="1:47" ht="120" x14ac:dyDescent="0.2">
      <c r="A7" s="118" t="s">
        <v>0</v>
      </c>
      <c r="B7" s="87" t="s">
        <v>51</v>
      </c>
      <c r="C7" s="8" t="s">
        <v>1</v>
      </c>
      <c r="D7" s="9" t="s">
        <v>2</v>
      </c>
      <c r="E7" s="10" t="s">
        <v>58</v>
      </c>
      <c r="F7" s="8" t="s">
        <v>3</v>
      </c>
      <c r="G7" s="9" t="s">
        <v>54</v>
      </c>
      <c r="H7" s="10" t="s">
        <v>76</v>
      </c>
      <c r="I7" s="8" t="s">
        <v>4</v>
      </c>
      <c r="J7" s="10" t="s">
        <v>60</v>
      </c>
      <c r="K7" s="8" t="s">
        <v>5</v>
      </c>
      <c r="L7" s="10" t="s">
        <v>61</v>
      </c>
      <c r="M7" s="8" t="s">
        <v>6</v>
      </c>
      <c r="N7" s="11" t="s">
        <v>55</v>
      </c>
      <c r="O7" s="10" t="s">
        <v>64</v>
      </c>
      <c r="P7" s="56" t="s">
        <v>7</v>
      </c>
      <c r="Q7" s="37" t="s">
        <v>65</v>
      </c>
      <c r="R7" s="48" t="s">
        <v>8</v>
      </c>
      <c r="S7" s="9" t="s">
        <v>9</v>
      </c>
      <c r="T7" s="9" t="s">
        <v>10</v>
      </c>
      <c r="U7" s="9" t="s">
        <v>66</v>
      </c>
      <c r="V7" s="10" t="s">
        <v>80</v>
      </c>
      <c r="W7" s="8" t="s">
        <v>11</v>
      </c>
      <c r="X7" s="9" t="s">
        <v>84</v>
      </c>
      <c r="Y7" s="10" t="s">
        <v>79</v>
      </c>
      <c r="Z7" s="8" t="s">
        <v>12</v>
      </c>
      <c r="AA7" s="9" t="s">
        <v>13</v>
      </c>
      <c r="AB7" s="10" t="s">
        <v>70</v>
      </c>
      <c r="AC7" s="8" t="s">
        <v>14</v>
      </c>
      <c r="AD7" s="9" t="s">
        <v>88</v>
      </c>
      <c r="AE7" s="87" t="s">
        <v>72</v>
      </c>
      <c r="AF7" s="8" t="s">
        <v>15</v>
      </c>
      <c r="AG7" s="9" t="s">
        <v>16</v>
      </c>
      <c r="AH7" s="9" t="s">
        <v>73</v>
      </c>
      <c r="AI7" s="10" t="s">
        <v>81</v>
      </c>
      <c r="AJ7" s="33" t="s">
        <v>56</v>
      </c>
      <c r="AK7" s="37" t="s">
        <v>57</v>
      </c>
      <c r="AL7" s="107" t="s">
        <v>17</v>
      </c>
      <c r="AM7" s="105" t="s">
        <v>18</v>
      </c>
      <c r="AN7" s="108" t="s">
        <v>19</v>
      </c>
      <c r="AO7" s="108" t="s">
        <v>20</v>
      </c>
      <c r="AP7" s="109" t="s">
        <v>21</v>
      </c>
      <c r="AQ7" s="108" t="s">
        <v>22</v>
      </c>
      <c r="AR7" s="110" t="s">
        <v>23</v>
      </c>
      <c r="AS7" s="110" t="s">
        <v>24</v>
      </c>
      <c r="AT7" s="110" t="s">
        <v>25</v>
      </c>
      <c r="AU7" s="110" t="s">
        <v>26</v>
      </c>
    </row>
    <row r="8" spans="1:47" ht="15" x14ac:dyDescent="0.2">
      <c r="A8" s="93">
        <v>1</v>
      </c>
      <c r="B8" s="14" t="s">
        <v>27</v>
      </c>
      <c r="C8" s="15">
        <v>24016</v>
      </c>
      <c r="D8" s="16">
        <v>4069</v>
      </c>
      <c r="E8" s="111">
        <f t="shared" ref="E8:E33" si="0">IF(D8&lt;1000,1,IF(D8&lt;2000,2,IF(D8&lt;3000,3,4)))</f>
        <v>4</v>
      </c>
      <c r="F8" s="18">
        <v>33.001579</v>
      </c>
      <c r="G8" s="19">
        <f t="shared" ref="G8:G33" si="1">(F8/C8)*100</f>
        <v>0.13741496918720852</v>
      </c>
      <c r="H8" s="20">
        <f t="shared" ref="H8:H33" si="2">IF(G8&lt;1,1,IF(G8&lt;1,2,IF(G8&lt;4,3,4)))</f>
        <v>1</v>
      </c>
      <c r="I8" s="15">
        <v>150.23260999999999</v>
      </c>
      <c r="J8" s="111">
        <f t="shared" ref="J8:J33" si="3">IF(I8&lt;10,1,IF(I8&lt;50,2,IF(I8&lt;100,3,4)))</f>
        <v>4</v>
      </c>
      <c r="K8" s="15">
        <v>16</v>
      </c>
      <c r="L8" s="111">
        <f>IF(K8&lt;20,1,IF(K8&lt;50,2,IF(K8&lt;100,3,4)))</f>
        <v>1</v>
      </c>
      <c r="M8" s="18">
        <v>276.60380299999997</v>
      </c>
      <c r="N8" s="19">
        <f t="shared" ref="N8:N33" si="4">M8/C8*100</f>
        <v>1.1517480138241172</v>
      </c>
      <c r="O8" s="111">
        <f t="shared" ref="O8:O33" si="5">IF(N8&lt;1,1,IF(N8&lt;7,2,IF(N8&lt;7.5,3,4)))</f>
        <v>2</v>
      </c>
      <c r="P8" s="57">
        <v>330.36003000000005</v>
      </c>
      <c r="Q8" s="142">
        <f t="shared" ref="Q8:Q33" si="6">IF(P8&lt;100,1,IF(P8&lt;150,2,IF(P8&lt;200,3,4)))</f>
        <v>4</v>
      </c>
      <c r="R8" s="42">
        <v>1983.64</v>
      </c>
      <c r="S8" s="16">
        <v>1105.55</v>
      </c>
      <c r="T8" s="19">
        <f t="shared" ref="T8:T33" si="7">S8/R8*100</f>
        <v>55.733399205500987</v>
      </c>
      <c r="U8" s="112">
        <f t="shared" ref="U8:U33" si="8">IF(T8&lt;10,1,IF(T8&lt;40,2,IF(T8&lt;70,3,4)))</f>
        <v>3</v>
      </c>
      <c r="V8" s="111">
        <f t="shared" ref="V8:V33" si="9">U8*2</f>
        <v>6</v>
      </c>
      <c r="W8" s="18">
        <v>6473.2362999999996</v>
      </c>
      <c r="X8" s="22">
        <f t="shared" ref="X8:X33" si="10">W8/C8*100</f>
        <v>26.953848684210524</v>
      </c>
      <c r="Y8" s="111">
        <f t="shared" ref="Y8:Y33" si="11">IF(X8&lt;25,1,IF(X8&lt;50,2,IF(X8&lt;75,3,4)))</f>
        <v>2</v>
      </c>
      <c r="Z8" s="18">
        <v>0</v>
      </c>
      <c r="AA8" s="19">
        <f t="shared" ref="AA8:AA33" si="12">Z8/C8*100</f>
        <v>0</v>
      </c>
      <c r="AB8" s="111">
        <v>0</v>
      </c>
      <c r="AC8" s="18">
        <v>8796.4411999999993</v>
      </c>
      <c r="AD8" s="19">
        <f t="shared" ref="AD8:AD33" si="13">AC8/C8*100</f>
        <v>36.627420053297797</v>
      </c>
      <c r="AE8" s="111">
        <f>IF(AD8&lt;10,1,IF(AD8&lt;30,2,IF(AD8&lt;60,3,4)))</f>
        <v>3</v>
      </c>
      <c r="AF8" s="18">
        <v>7567.8963120899998</v>
      </c>
      <c r="AG8" s="19">
        <f t="shared" ref="AG8:AG33" si="14">AF8/C8*100</f>
        <v>31.51189337146069</v>
      </c>
      <c r="AH8" s="16">
        <f t="shared" ref="AH8:AH33" si="15">IF(AG8&lt;10,1,IF(AG8&lt;30,2,IF(AG8&lt;60,3,4)))</f>
        <v>3</v>
      </c>
      <c r="AI8" s="20">
        <f t="shared" ref="AI8:AI33" si="16">AH8*2</f>
        <v>6</v>
      </c>
      <c r="AJ8" s="34">
        <f t="shared" ref="AJ8:AJ33" si="17">(AI8+AE8+AB8+Y8+V8+Q8+L8+J8+E8)/9</f>
        <v>3.3333333333333335</v>
      </c>
      <c r="AK8" s="113">
        <f t="shared" ref="AK8:AK33" si="18">IF(AJ8&lt;2,1,IF(AJ8&lt;3,2,IF(AJ8&lt;4,3,4)))</f>
        <v>3</v>
      </c>
      <c r="AL8" s="114">
        <v>3</v>
      </c>
      <c r="AM8" s="41">
        <f>AK8*AL8</f>
        <v>9</v>
      </c>
      <c r="AN8" s="38">
        <f>IF(AM8&lt;3,1,IF(AM8&lt;5,2,IF(AM8&lt;12,3,4)))</f>
        <v>3</v>
      </c>
      <c r="AO8" s="38">
        <v>2</v>
      </c>
      <c r="AP8" s="45">
        <f>AN8-AO8</f>
        <v>1</v>
      </c>
      <c r="AQ8" s="122">
        <f>IF(AP8&lt;-1,1,IF(AP8&lt;1,2,IF(AP8=1,3,4)))</f>
        <v>3</v>
      </c>
      <c r="AR8" s="112">
        <v>2</v>
      </c>
      <c r="AS8" s="143">
        <v>6</v>
      </c>
      <c r="AT8" s="16">
        <f t="shared" ref="AT8:AT33" si="19">AR8*AS8</f>
        <v>12</v>
      </c>
      <c r="AU8" s="140">
        <f t="shared" ref="AU8:AU33" si="20">IF(AT8&lt;6,1,IF(AT8&lt;12,2,IF(AT8&lt;18,3,4)))</f>
        <v>3</v>
      </c>
    </row>
    <row r="9" spans="1:47" ht="15" x14ac:dyDescent="0.2">
      <c r="A9" s="93">
        <v>2</v>
      </c>
      <c r="B9" s="14" t="s">
        <v>28</v>
      </c>
      <c r="C9" s="15">
        <v>3218</v>
      </c>
      <c r="D9" s="16">
        <v>1040</v>
      </c>
      <c r="E9" s="111">
        <f t="shared" si="0"/>
        <v>2</v>
      </c>
      <c r="F9" s="18">
        <v>0.60615600000000003</v>
      </c>
      <c r="G9" s="19">
        <f t="shared" si="1"/>
        <v>1.883642013673089E-2</v>
      </c>
      <c r="H9" s="20">
        <f t="shared" si="2"/>
        <v>1</v>
      </c>
      <c r="I9" s="15">
        <v>28.398439999999997</v>
      </c>
      <c r="J9" s="111">
        <f t="shared" si="3"/>
        <v>2</v>
      </c>
      <c r="K9" s="15">
        <v>0</v>
      </c>
      <c r="L9" s="111">
        <v>0</v>
      </c>
      <c r="M9" s="18">
        <v>9.2501309999999997</v>
      </c>
      <c r="N9" s="19">
        <f t="shared" si="4"/>
        <v>0.28744968924798009</v>
      </c>
      <c r="O9" s="111">
        <f t="shared" si="5"/>
        <v>1</v>
      </c>
      <c r="P9" s="57">
        <v>28.250869999999999</v>
      </c>
      <c r="Q9" s="142">
        <f t="shared" si="6"/>
        <v>1</v>
      </c>
      <c r="R9" s="42">
        <v>244.9</v>
      </c>
      <c r="S9" s="16">
        <v>129.72999999999999</v>
      </c>
      <c r="T9" s="19">
        <f t="shared" si="7"/>
        <v>52.972641894650877</v>
      </c>
      <c r="U9" s="112">
        <f t="shared" si="8"/>
        <v>3</v>
      </c>
      <c r="V9" s="111">
        <f t="shared" si="9"/>
        <v>6</v>
      </c>
      <c r="W9" s="18">
        <v>3179.7833000000001</v>
      </c>
      <c r="X9" s="22">
        <f t="shared" si="10"/>
        <v>98.812408328154135</v>
      </c>
      <c r="Y9" s="111">
        <f t="shared" si="11"/>
        <v>4</v>
      </c>
      <c r="Z9" s="18">
        <v>0</v>
      </c>
      <c r="AA9" s="19">
        <f t="shared" si="12"/>
        <v>0</v>
      </c>
      <c r="AB9" s="111">
        <v>0</v>
      </c>
      <c r="AC9" s="18">
        <v>2705.7498999999998</v>
      </c>
      <c r="AD9" s="19">
        <f t="shared" si="13"/>
        <v>84.081724673710369</v>
      </c>
      <c r="AE9" s="111">
        <f>IF(AD9&lt;10,1,IF(AD9&lt;30,2,IF(AD9&lt;60,3,4)))</f>
        <v>4</v>
      </c>
      <c r="AF9" s="18">
        <v>1819.9798080999999</v>
      </c>
      <c r="AG9" s="19">
        <f t="shared" si="14"/>
        <v>56.556240152268487</v>
      </c>
      <c r="AH9" s="16">
        <f t="shared" si="15"/>
        <v>3</v>
      </c>
      <c r="AI9" s="20">
        <f t="shared" si="16"/>
        <v>6</v>
      </c>
      <c r="AJ9" s="34">
        <f t="shared" si="17"/>
        <v>2.7777777777777777</v>
      </c>
      <c r="AK9" s="113">
        <f t="shared" si="18"/>
        <v>2</v>
      </c>
      <c r="AL9" s="114">
        <v>0</v>
      </c>
      <c r="AM9" s="144">
        <v>0</v>
      </c>
      <c r="AN9" s="145">
        <v>0</v>
      </c>
      <c r="AO9" s="145">
        <v>0</v>
      </c>
      <c r="AP9" s="144">
        <v>0</v>
      </c>
      <c r="AQ9" s="146">
        <v>0</v>
      </c>
      <c r="AR9" s="112">
        <v>2</v>
      </c>
      <c r="AS9" s="143">
        <v>5</v>
      </c>
      <c r="AT9" s="16">
        <f t="shared" si="19"/>
        <v>10</v>
      </c>
      <c r="AU9" s="150">
        <f t="shared" si="20"/>
        <v>2</v>
      </c>
    </row>
    <row r="10" spans="1:47" ht="25.5" x14ac:dyDescent="0.2">
      <c r="A10" s="93">
        <v>3</v>
      </c>
      <c r="B10" s="23" t="s">
        <v>52</v>
      </c>
      <c r="C10" s="15">
        <v>1151</v>
      </c>
      <c r="D10" s="16">
        <v>179</v>
      </c>
      <c r="E10" s="111">
        <f t="shared" si="0"/>
        <v>1</v>
      </c>
      <c r="F10" s="18">
        <v>0.36213800000000002</v>
      </c>
      <c r="G10" s="19">
        <f t="shared" si="1"/>
        <v>3.1462901824500442E-2</v>
      </c>
      <c r="H10" s="20">
        <f t="shared" si="2"/>
        <v>1</v>
      </c>
      <c r="I10" s="15">
        <v>6.0833999999999993</v>
      </c>
      <c r="J10" s="111">
        <f t="shared" si="3"/>
        <v>1</v>
      </c>
      <c r="K10" s="15">
        <v>8</v>
      </c>
      <c r="L10" s="111">
        <f t="shared" ref="L10:L20" si="21">IF(K10&lt;20,1,IF(K10&lt;50,2,IF(K10&lt;100,3,4)))</f>
        <v>1</v>
      </c>
      <c r="M10" s="18">
        <v>11.295439</v>
      </c>
      <c r="N10" s="19">
        <f t="shared" si="4"/>
        <v>0.98135873153779329</v>
      </c>
      <c r="O10" s="111">
        <f t="shared" si="5"/>
        <v>1</v>
      </c>
      <c r="P10" s="57">
        <v>12.434059999999999</v>
      </c>
      <c r="Q10" s="142">
        <f t="shared" si="6"/>
        <v>1</v>
      </c>
      <c r="R10" s="42">
        <v>500.85</v>
      </c>
      <c r="S10" s="16">
        <v>170.44</v>
      </c>
      <c r="T10" s="19">
        <f t="shared" si="7"/>
        <v>34.030148747129878</v>
      </c>
      <c r="U10" s="112">
        <f t="shared" si="8"/>
        <v>2</v>
      </c>
      <c r="V10" s="111">
        <f t="shared" si="9"/>
        <v>4</v>
      </c>
      <c r="W10" s="18">
        <v>85.769499999999994</v>
      </c>
      <c r="X10" s="22">
        <f t="shared" si="10"/>
        <v>7.4517376194613378</v>
      </c>
      <c r="Y10" s="111">
        <f t="shared" si="11"/>
        <v>1</v>
      </c>
      <c r="Z10" s="18">
        <v>0</v>
      </c>
      <c r="AA10" s="19">
        <f t="shared" si="12"/>
        <v>0</v>
      </c>
      <c r="AB10" s="111">
        <v>0</v>
      </c>
      <c r="AC10" s="18">
        <v>0</v>
      </c>
      <c r="AD10" s="19">
        <f t="shared" si="13"/>
        <v>0</v>
      </c>
      <c r="AE10" s="111">
        <v>0</v>
      </c>
      <c r="AF10" s="18">
        <v>140.276665334</v>
      </c>
      <c r="AG10" s="19">
        <f t="shared" si="14"/>
        <v>12.187373182797568</v>
      </c>
      <c r="AH10" s="16">
        <f t="shared" si="15"/>
        <v>2</v>
      </c>
      <c r="AI10" s="20">
        <f t="shared" si="16"/>
        <v>4</v>
      </c>
      <c r="AJ10" s="34">
        <f t="shared" si="17"/>
        <v>1.4444444444444444</v>
      </c>
      <c r="AK10" s="113">
        <f t="shared" si="18"/>
        <v>1</v>
      </c>
      <c r="AL10" s="114">
        <v>3</v>
      </c>
      <c r="AM10" s="41">
        <f>AK10*AL10</f>
        <v>3</v>
      </c>
      <c r="AN10" s="38">
        <f>IF(AM10&lt;3,1,IF(AM10&lt;5,2,IF(AM10&lt;12,3,4)))</f>
        <v>2</v>
      </c>
      <c r="AO10" s="38">
        <v>2</v>
      </c>
      <c r="AP10" s="45">
        <f>AN10-AO10</f>
        <v>0</v>
      </c>
      <c r="AQ10" s="121">
        <f>IF(AP10&lt;-1,1,IF(AP10&lt;1,2,IF(AP10=1,3,4)))</f>
        <v>2</v>
      </c>
      <c r="AR10" s="112">
        <v>2</v>
      </c>
      <c r="AS10" s="143">
        <v>6</v>
      </c>
      <c r="AT10" s="16">
        <f t="shared" si="19"/>
        <v>12</v>
      </c>
      <c r="AU10" s="140">
        <f t="shared" si="20"/>
        <v>3</v>
      </c>
    </row>
    <row r="11" spans="1:47" ht="15" x14ac:dyDescent="0.2">
      <c r="A11" s="93">
        <v>4</v>
      </c>
      <c r="B11" s="14" t="s">
        <v>29</v>
      </c>
      <c r="C11" s="15">
        <v>2072</v>
      </c>
      <c r="D11" s="16">
        <v>733</v>
      </c>
      <c r="E11" s="111">
        <f t="shared" si="0"/>
        <v>1</v>
      </c>
      <c r="F11" s="18">
        <v>2.5038650000000002</v>
      </c>
      <c r="G11" s="19">
        <f t="shared" si="1"/>
        <v>0.12084290540540542</v>
      </c>
      <c r="H11" s="20">
        <f t="shared" si="2"/>
        <v>1</v>
      </c>
      <c r="I11" s="15">
        <v>17.450020000000002</v>
      </c>
      <c r="J11" s="111">
        <f t="shared" si="3"/>
        <v>2</v>
      </c>
      <c r="K11" s="15">
        <v>7</v>
      </c>
      <c r="L11" s="111">
        <f t="shared" si="21"/>
        <v>1</v>
      </c>
      <c r="M11" s="18">
        <v>8.1199349999999999</v>
      </c>
      <c r="N11" s="19">
        <f t="shared" si="4"/>
        <v>0.39188875482625485</v>
      </c>
      <c r="O11" s="111">
        <f t="shared" si="5"/>
        <v>1</v>
      </c>
      <c r="P11" s="57">
        <v>52.636650000000003</v>
      </c>
      <c r="Q11" s="142">
        <f t="shared" si="6"/>
        <v>1</v>
      </c>
      <c r="R11" s="42">
        <v>711.89</v>
      </c>
      <c r="S11" s="16">
        <v>525.46</v>
      </c>
      <c r="T11" s="19">
        <f t="shared" si="7"/>
        <v>73.811965331722604</v>
      </c>
      <c r="U11" s="112">
        <f t="shared" si="8"/>
        <v>4</v>
      </c>
      <c r="V11" s="111">
        <f t="shared" si="9"/>
        <v>8</v>
      </c>
      <c r="W11" s="18">
        <v>562.21299999999997</v>
      </c>
      <c r="X11" s="22">
        <f t="shared" si="10"/>
        <v>27.133832046332046</v>
      </c>
      <c r="Y11" s="111">
        <f t="shared" si="11"/>
        <v>2</v>
      </c>
      <c r="Z11" s="18">
        <v>0</v>
      </c>
      <c r="AA11" s="19">
        <f t="shared" si="12"/>
        <v>0</v>
      </c>
      <c r="AB11" s="111">
        <v>0</v>
      </c>
      <c r="AC11" s="18">
        <v>582.20360000000005</v>
      </c>
      <c r="AD11" s="19">
        <f t="shared" si="13"/>
        <v>28.098629343629344</v>
      </c>
      <c r="AE11" s="111">
        <f t="shared" ref="AE11:AE29" si="22">IF(AD11&lt;10,1,IF(AD11&lt;30,2,IF(AD11&lt;60,3,4)))</f>
        <v>2</v>
      </c>
      <c r="AF11" s="18">
        <v>1068.64684708</v>
      </c>
      <c r="AG11" s="19">
        <f t="shared" si="14"/>
        <v>51.575620032818534</v>
      </c>
      <c r="AH11" s="16">
        <f t="shared" si="15"/>
        <v>3</v>
      </c>
      <c r="AI11" s="20">
        <f t="shared" si="16"/>
        <v>6</v>
      </c>
      <c r="AJ11" s="34">
        <f t="shared" si="17"/>
        <v>2.5555555555555554</v>
      </c>
      <c r="AK11" s="113">
        <f t="shared" si="18"/>
        <v>2</v>
      </c>
      <c r="AL11" s="114">
        <v>2</v>
      </c>
      <c r="AM11" s="41">
        <f>AK11*AL11</f>
        <v>4</v>
      </c>
      <c r="AN11" s="38">
        <f>IF(AM11&lt;3,1,IF(AM11&lt;5,2,IF(AM11&lt;12,3,4)))</f>
        <v>2</v>
      </c>
      <c r="AO11" s="38">
        <v>2</v>
      </c>
      <c r="AP11" s="45">
        <f>AN11-AO11</f>
        <v>0</v>
      </c>
      <c r="AQ11" s="121">
        <f>IF(AP11&lt;-1,1,IF(AP11&lt;1,2,IF(AP11=1,3,4)))</f>
        <v>2</v>
      </c>
      <c r="AR11" s="112">
        <v>2</v>
      </c>
      <c r="AS11" s="143">
        <v>5</v>
      </c>
      <c r="AT11" s="16">
        <f t="shared" si="19"/>
        <v>10</v>
      </c>
      <c r="AU11" s="150">
        <f t="shared" si="20"/>
        <v>2</v>
      </c>
    </row>
    <row r="12" spans="1:47" ht="15" x14ac:dyDescent="0.2">
      <c r="A12" s="93">
        <v>5</v>
      </c>
      <c r="B12" s="14" t="s">
        <v>30</v>
      </c>
      <c r="C12" s="15">
        <v>8249</v>
      </c>
      <c r="D12" s="16">
        <v>1644</v>
      </c>
      <c r="E12" s="111">
        <f t="shared" si="0"/>
        <v>2</v>
      </c>
      <c r="F12" s="18">
        <v>6.7809749999999998</v>
      </c>
      <c r="G12" s="19">
        <f t="shared" si="1"/>
        <v>8.220360043641653E-2</v>
      </c>
      <c r="H12" s="20">
        <f t="shared" si="2"/>
        <v>1</v>
      </c>
      <c r="I12" s="15">
        <v>67.598710000000011</v>
      </c>
      <c r="J12" s="111">
        <f t="shared" si="3"/>
        <v>3</v>
      </c>
      <c r="K12" s="15">
        <v>13</v>
      </c>
      <c r="L12" s="111">
        <f t="shared" si="21"/>
        <v>1</v>
      </c>
      <c r="M12" s="18">
        <v>365.81712700000003</v>
      </c>
      <c r="N12" s="19">
        <f t="shared" si="4"/>
        <v>4.4346845314583589</v>
      </c>
      <c r="O12" s="111">
        <f t="shared" si="5"/>
        <v>2</v>
      </c>
      <c r="P12" s="57">
        <v>162.23176000000001</v>
      </c>
      <c r="Q12" s="142">
        <f t="shared" si="6"/>
        <v>3</v>
      </c>
      <c r="R12" s="42">
        <v>1234.46</v>
      </c>
      <c r="S12" s="16">
        <v>834.73</v>
      </c>
      <c r="T12" s="19">
        <f t="shared" si="7"/>
        <v>67.619039904087614</v>
      </c>
      <c r="U12" s="112">
        <f t="shared" si="8"/>
        <v>3</v>
      </c>
      <c r="V12" s="111">
        <f t="shared" si="9"/>
        <v>6</v>
      </c>
      <c r="W12" s="18">
        <v>3862.2406000000001</v>
      </c>
      <c r="X12" s="22">
        <f t="shared" si="10"/>
        <v>46.820712813674383</v>
      </c>
      <c r="Y12" s="111">
        <f t="shared" si="11"/>
        <v>2</v>
      </c>
      <c r="Z12" s="18">
        <v>194.055331</v>
      </c>
      <c r="AA12" s="19">
        <f t="shared" si="12"/>
        <v>2.3524709783004001</v>
      </c>
      <c r="AB12" s="111">
        <f>IF(AA12&lt;1,1,IF(AA12&lt;10,2,IF(AA12&lt;15,3,4)))</f>
        <v>2</v>
      </c>
      <c r="AC12" s="18">
        <v>1624.5944999999999</v>
      </c>
      <c r="AD12" s="19">
        <f t="shared" si="13"/>
        <v>19.694441750515214</v>
      </c>
      <c r="AE12" s="111">
        <f t="shared" si="22"/>
        <v>2</v>
      </c>
      <c r="AF12" s="18">
        <v>4477.9643961600004</v>
      </c>
      <c r="AG12" s="19">
        <f t="shared" si="14"/>
        <v>54.284936309370835</v>
      </c>
      <c r="AH12" s="16">
        <f t="shared" si="15"/>
        <v>3</v>
      </c>
      <c r="AI12" s="20">
        <f t="shared" si="16"/>
        <v>6</v>
      </c>
      <c r="AJ12" s="34">
        <f t="shared" si="17"/>
        <v>3</v>
      </c>
      <c r="AK12" s="113">
        <f t="shared" si="18"/>
        <v>3</v>
      </c>
      <c r="AL12" s="114">
        <v>4</v>
      </c>
      <c r="AM12" s="41">
        <f>AK12*AL12</f>
        <v>12</v>
      </c>
      <c r="AN12" s="38">
        <f>IF(AM12&lt;3,1,IF(AM12&lt;5,2,IF(AM12&lt;12,3,4)))</f>
        <v>4</v>
      </c>
      <c r="AO12" s="38" t="s">
        <v>82</v>
      </c>
      <c r="AP12" s="45" t="s">
        <v>82</v>
      </c>
      <c r="AQ12" s="123">
        <f>AN12</f>
        <v>4</v>
      </c>
      <c r="AR12" s="112">
        <v>2</v>
      </c>
      <c r="AS12" s="143">
        <v>6</v>
      </c>
      <c r="AT12" s="16">
        <f t="shared" si="19"/>
        <v>12</v>
      </c>
      <c r="AU12" s="140">
        <f t="shared" si="20"/>
        <v>3</v>
      </c>
    </row>
    <row r="13" spans="1:47" ht="15" x14ac:dyDescent="0.2">
      <c r="A13" s="93">
        <v>6</v>
      </c>
      <c r="B13" s="14" t="s">
        <v>31</v>
      </c>
      <c r="C13" s="15">
        <v>15255</v>
      </c>
      <c r="D13" s="16">
        <v>4985</v>
      </c>
      <c r="E13" s="111">
        <f t="shared" si="0"/>
        <v>4</v>
      </c>
      <c r="F13" s="18">
        <v>127.433093</v>
      </c>
      <c r="G13" s="19">
        <f t="shared" si="1"/>
        <v>0.83535295313012137</v>
      </c>
      <c r="H13" s="20">
        <f t="shared" si="2"/>
        <v>1</v>
      </c>
      <c r="I13" s="15">
        <v>105.06946000000001</v>
      </c>
      <c r="J13" s="111">
        <f t="shared" si="3"/>
        <v>4</v>
      </c>
      <c r="K13" s="15">
        <v>1</v>
      </c>
      <c r="L13" s="111">
        <f t="shared" si="21"/>
        <v>1</v>
      </c>
      <c r="M13" s="18">
        <v>37.675422999999995</v>
      </c>
      <c r="N13" s="19">
        <f t="shared" si="4"/>
        <v>0.24697098000655521</v>
      </c>
      <c r="O13" s="111">
        <f t="shared" si="5"/>
        <v>1</v>
      </c>
      <c r="P13" s="57">
        <v>110.63877000000001</v>
      </c>
      <c r="Q13" s="142">
        <f t="shared" si="6"/>
        <v>2</v>
      </c>
      <c r="R13" s="42">
        <v>993.08</v>
      </c>
      <c r="S13" s="16">
        <v>591.16</v>
      </c>
      <c r="T13" s="19">
        <f t="shared" si="7"/>
        <v>59.527933298425097</v>
      </c>
      <c r="U13" s="112">
        <f t="shared" si="8"/>
        <v>3</v>
      </c>
      <c r="V13" s="111">
        <f t="shared" si="9"/>
        <v>6</v>
      </c>
      <c r="W13" s="18">
        <v>7123.1378999999997</v>
      </c>
      <c r="X13" s="22">
        <f t="shared" si="10"/>
        <v>46.693791543756141</v>
      </c>
      <c r="Y13" s="111">
        <f t="shared" si="11"/>
        <v>2</v>
      </c>
      <c r="Z13" s="18">
        <v>0</v>
      </c>
      <c r="AA13" s="19">
        <f t="shared" si="12"/>
        <v>0</v>
      </c>
      <c r="AB13" s="111">
        <v>0</v>
      </c>
      <c r="AC13" s="18">
        <v>10751.1019</v>
      </c>
      <c r="AD13" s="19">
        <f t="shared" si="13"/>
        <v>70.475921992789253</v>
      </c>
      <c r="AE13" s="111">
        <f t="shared" si="22"/>
        <v>4</v>
      </c>
      <c r="AF13" s="18">
        <v>5233.4403823499997</v>
      </c>
      <c r="AG13" s="19">
        <f t="shared" si="14"/>
        <v>34.306393853490661</v>
      </c>
      <c r="AH13" s="16">
        <f t="shared" si="15"/>
        <v>3</v>
      </c>
      <c r="AI13" s="20">
        <f t="shared" si="16"/>
        <v>6</v>
      </c>
      <c r="AJ13" s="34">
        <f t="shared" si="17"/>
        <v>3.2222222222222223</v>
      </c>
      <c r="AK13" s="113">
        <f t="shared" si="18"/>
        <v>3</v>
      </c>
      <c r="AL13" s="114">
        <v>1</v>
      </c>
      <c r="AM13" s="41">
        <f>AK13*AL13</f>
        <v>3</v>
      </c>
      <c r="AN13" s="38">
        <f>IF(AM13&lt;3,1,IF(AM13&lt;5,2,IF(AM13&lt;12,3,4)))</f>
        <v>2</v>
      </c>
      <c r="AO13" s="38">
        <v>2</v>
      </c>
      <c r="AP13" s="45">
        <f>AN13-AO13</f>
        <v>0</v>
      </c>
      <c r="AQ13" s="121">
        <f>IF(AP13&lt;-1,1,IF(AP13&lt;1,2,IF(AP13=1,3,4)))</f>
        <v>2</v>
      </c>
      <c r="AR13" s="112">
        <v>2</v>
      </c>
      <c r="AS13" s="143">
        <v>5</v>
      </c>
      <c r="AT13" s="16">
        <f t="shared" si="19"/>
        <v>10</v>
      </c>
      <c r="AU13" s="150">
        <f t="shared" si="20"/>
        <v>2</v>
      </c>
    </row>
    <row r="14" spans="1:47" ht="15" x14ac:dyDescent="0.2">
      <c r="A14" s="93">
        <v>7</v>
      </c>
      <c r="B14" s="14" t="s">
        <v>32</v>
      </c>
      <c r="C14" s="15">
        <v>7545</v>
      </c>
      <c r="D14" s="16">
        <v>855</v>
      </c>
      <c r="E14" s="111">
        <f t="shared" si="0"/>
        <v>1</v>
      </c>
      <c r="F14" s="18">
        <v>229.62782000000001</v>
      </c>
      <c r="G14" s="19">
        <f t="shared" si="1"/>
        <v>3.0434436050364484</v>
      </c>
      <c r="H14" s="20">
        <f t="shared" si="2"/>
        <v>3</v>
      </c>
      <c r="I14" s="15">
        <v>12.932739999999999</v>
      </c>
      <c r="J14" s="111">
        <f t="shared" si="3"/>
        <v>2</v>
      </c>
      <c r="K14" s="15">
        <v>12</v>
      </c>
      <c r="L14" s="111">
        <f t="shared" si="21"/>
        <v>1</v>
      </c>
      <c r="M14" s="18">
        <v>21.718239999999998</v>
      </c>
      <c r="N14" s="19">
        <f t="shared" si="4"/>
        <v>0.28784943671305496</v>
      </c>
      <c r="O14" s="111">
        <f t="shared" si="5"/>
        <v>1</v>
      </c>
      <c r="P14" s="57">
        <v>216.51510999999999</v>
      </c>
      <c r="Q14" s="142">
        <f t="shared" si="6"/>
        <v>4</v>
      </c>
      <c r="R14" s="42">
        <v>831.6</v>
      </c>
      <c r="S14" s="16">
        <v>531.22</v>
      </c>
      <c r="T14" s="19">
        <f t="shared" si="7"/>
        <v>63.879268879268878</v>
      </c>
      <c r="U14" s="112">
        <f t="shared" si="8"/>
        <v>3</v>
      </c>
      <c r="V14" s="111">
        <f t="shared" si="9"/>
        <v>6</v>
      </c>
      <c r="W14" s="18">
        <v>6358.7039999999997</v>
      </c>
      <c r="X14" s="22">
        <f t="shared" si="10"/>
        <v>84.277057654075534</v>
      </c>
      <c r="Y14" s="111">
        <f t="shared" si="11"/>
        <v>4</v>
      </c>
      <c r="Z14" s="18">
        <v>270.65278000000001</v>
      </c>
      <c r="AA14" s="19">
        <f t="shared" si="12"/>
        <v>3.5871806494367129</v>
      </c>
      <c r="AB14" s="111">
        <f>IF(AA14&lt;1,1,IF(AA14&lt;10,2,IF(AA14&lt;15,3,4)))</f>
        <v>2</v>
      </c>
      <c r="AC14" s="18">
        <v>5578.4973</v>
      </c>
      <c r="AD14" s="19">
        <f t="shared" si="13"/>
        <v>73.936345924453278</v>
      </c>
      <c r="AE14" s="111">
        <f t="shared" si="22"/>
        <v>4</v>
      </c>
      <c r="AF14" s="18">
        <v>6314.8845231200003</v>
      </c>
      <c r="AG14" s="19">
        <f t="shared" si="14"/>
        <v>83.696282612591119</v>
      </c>
      <c r="AH14" s="16">
        <f t="shared" si="15"/>
        <v>4</v>
      </c>
      <c r="AI14" s="20">
        <f t="shared" si="16"/>
        <v>8</v>
      </c>
      <c r="AJ14" s="34">
        <f t="shared" si="17"/>
        <v>3.5555555555555554</v>
      </c>
      <c r="AK14" s="113">
        <f t="shared" si="18"/>
        <v>3</v>
      </c>
      <c r="AL14" s="114">
        <v>3</v>
      </c>
      <c r="AM14" s="41">
        <f>AK14*AL14</f>
        <v>9</v>
      </c>
      <c r="AN14" s="38">
        <f>IF(AM14&lt;3,1,IF(AM14&lt;5,2,IF(AM14&lt;12,3,4)))</f>
        <v>3</v>
      </c>
      <c r="AO14" s="38">
        <v>2</v>
      </c>
      <c r="AP14" s="45">
        <f>AN14-AO14</f>
        <v>1</v>
      </c>
      <c r="AQ14" s="122">
        <f>IF(AP14&lt;-1,1,IF(AP14&lt;1,2,IF(AP14=1,3,4)))</f>
        <v>3</v>
      </c>
      <c r="AR14" s="112">
        <v>2</v>
      </c>
      <c r="AS14" s="143">
        <v>6</v>
      </c>
      <c r="AT14" s="16">
        <f t="shared" si="19"/>
        <v>12</v>
      </c>
      <c r="AU14" s="140">
        <f t="shared" si="20"/>
        <v>3</v>
      </c>
    </row>
    <row r="15" spans="1:47" ht="15" x14ac:dyDescent="0.2">
      <c r="A15" s="93">
        <v>8</v>
      </c>
      <c r="B15" s="14" t="s">
        <v>33</v>
      </c>
      <c r="C15" s="15">
        <v>3799</v>
      </c>
      <c r="D15" s="16">
        <v>445</v>
      </c>
      <c r="E15" s="111">
        <f t="shared" si="0"/>
        <v>1</v>
      </c>
      <c r="F15" s="18">
        <v>12.795802</v>
      </c>
      <c r="G15" s="19">
        <f t="shared" si="1"/>
        <v>0.33682026849170832</v>
      </c>
      <c r="H15" s="20">
        <f t="shared" si="2"/>
        <v>1</v>
      </c>
      <c r="I15" s="15">
        <v>8.4078900000000001</v>
      </c>
      <c r="J15" s="111">
        <f t="shared" si="3"/>
        <v>1</v>
      </c>
      <c r="K15" s="15">
        <v>7</v>
      </c>
      <c r="L15" s="111">
        <f t="shared" si="21"/>
        <v>1</v>
      </c>
      <c r="M15" s="18">
        <v>20.61111</v>
      </c>
      <c r="N15" s="19">
        <f t="shared" si="4"/>
        <v>0.54254040536983417</v>
      </c>
      <c r="O15" s="111">
        <f t="shared" si="5"/>
        <v>1</v>
      </c>
      <c r="P15" s="57">
        <v>69.709509999999995</v>
      </c>
      <c r="Q15" s="142">
        <f t="shared" si="6"/>
        <v>1</v>
      </c>
      <c r="R15" s="42">
        <v>485.02</v>
      </c>
      <c r="S15" s="16">
        <v>244.44</v>
      </c>
      <c r="T15" s="19">
        <f t="shared" si="7"/>
        <v>50.397921735186181</v>
      </c>
      <c r="U15" s="112">
        <f t="shared" si="8"/>
        <v>3</v>
      </c>
      <c r="V15" s="111">
        <f t="shared" si="9"/>
        <v>6</v>
      </c>
      <c r="W15" s="18">
        <v>3161.0758999999998</v>
      </c>
      <c r="X15" s="22">
        <f t="shared" si="10"/>
        <v>83.208104764411686</v>
      </c>
      <c r="Y15" s="111">
        <f t="shared" si="11"/>
        <v>4</v>
      </c>
      <c r="Z15" s="18">
        <v>713.12683400000003</v>
      </c>
      <c r="AA15" s="19">
        <f t="shared" si="12"/>
        <v>18.771435483021847</v>
      </c>
      <c r="AB15" s="111">
        <f>IF(AA15&lt;1,1,IF(AA15&lt;10,2,IF(AA15&lt;15,3,4)))</f>
        <v>4</v>
      </c>
      <c r="AC15" s="18">
        <v>2507.4630000000002</v>
      </c>
      <c r="AD15" s="19">
        <f t="shared" si="13"/>
        <v>66.003237694130036</v>
      </c>
      <c r="AE15" s="111">
        <f t="shared" si="22"/>
        <v>4</v>
      </c>
      <c r="AF15" s="18">
        <v>2538.04267596</v>
      </c>
      <c r="AG15" s="19">
        <f t="shared" si="14"/>
        <v>66.808177835219794</v>
      </c>
      <c r="AH15" s="16">
        <f t="shared" si="15"/>
        <v>4</v>
      </c>
      <c r="AI15" s="20">
        <f t="shared" si="16"/>
        <v>8</v>
      </c>
      <c r="AJ15" s="34">
        <f t="shared" si="17"/>
        <v>3.3333333333333335</v>
      </c>
      <c r="AK15" s="113">
        <f t="shared" si="18"/>
        <v>3</v>
      </c>
      <c r="AL15" s="114">
        <v>0</v>
      </c>
      <c r="AM15" s="144">
        <v>0</v>
      </c>
      <c r="AN15" s="145">
        <v>0</v>
      </c>
      <c r="AO15" s="145">
        <v>0</v>
      </c>
      <c r="AP15" s="144">
        <v>0</v>
      </c>
      <c r="AQ15" s="146">
        <v>0</v>
      </c>
      <c r="AR15" s="112">
        <v>2</v>
      </c>
      <c r="AS15" s="143">
        <v>5</v>
      </c>
      <c r="AT15" s="16">
        <f t="shared" si="19"/>
        <v>10</v>
      </c>
      <c r="AU15" s="150">
        <f t="shared" si="20"/>
        <v>2</v>
      </c>
    </row>
    <row r="16" spans="1:47" ht="15" x14ac:dyDescent="0.2">
      <c r="A16" s="93">
        <v>9</v>
      </c>
      <c r="B16" s="14" t="s">
        <v>34</v>
      </c>
      <c r="C16" s="15">
        <v>13033</v>
      </c>
      <c r="D16" s="16">
        <v>6048</v>
      </c>
      <c r="E16" s="111">
        <f t="shared" si="0"/>
        <v>4</v>
      </c>
      <c r="F16" s="18">
        <v>16.965933</v>
      </c>
      <c r="G16" s="19">
        <f t="shared" si="1"/>
        <v>0.13017672830507174</v>
      </c>
      <c r="H16" s="20">
        <f t="shared" si="2"/>
        <v>1</v>
      </c>
      <c r="I16" s="15">
        <v>144.59032999999999</v>
      </c>
      <c r="J16" s="111">
        <f t="shared" si="3"/>
        <v>4</v>
      </c>
      <c r="K16" s="15">
        <v>1</v>
      </c>
      <c r="L16" s="111">
        <f t="shared" si="21"/>
        <v>1</v>
      </c>
      <c r="M16" s="18">
        <v>38.773687000000002</v>
      </c>
      <c r="N16" s="19">
        <f t="shared" si="4"/>
        <v>0.29750392848921969</v>
      </c>
      <c r="O16" s="111">
        <f t="shared" si="5"/>
        <v>1</v>
      </c>
      <c r="P16" s="57">
        <v>311.91379000000001</v>
      </c>
      <c r="Q16" s="142">
        <f t="shared" si="6"/>
        <v>4</v>
      </c>
      <c r="R16" s="42">
        <v>1148</v>
      </c>
      <c r="S16" s="16">
        <v>835.44</v>
      </c>
      <c r="T16" s="19">
        <f t="shared" si="7"/>
        <v>72.773519163763069</v>
      </c>
      <c r="U16" s="112">
        <f t="shared" si="8"/>
        <v>4</v>
      </c>
      <c r="V16" s="111">
        <f t="shared" si="9"/>
        <v>8</v>
      </c>
      <c r="W16" s="18">
        <v>3576.4594999999999</v>
      </c>
      <c r="X16" s="22">
        <f t="shared" si="10"/>
        <v>27.441567559272617</v>
      </c>
      <c r="Y16" s="111">
        <f t="shared" si="11"/>
        <v>2</v>
      </c>
      <c r="Z16" s="18">
        <v>0</v>
      </c>
      <c r="AA16" s="19">
        <f t="shared" si="12"/>
        <v>0</v>
      </c>
      <c r="AB16" s="111">
        <v>0</v>
      </c>
      <c r="AC16" s="18">
        <v>3486.4195</v>
      </c>
      <c r="AD16" s="19">
        <f t="shared" si="13"/>
        <v>26.750705900406658</v>
      </c>
      <c r="AE16" s="111">
        <f t="shared" si="22"/>
        <v>2</v>
      </c>
      <c r="AF16" s="18">
        <v>3834.4667261899999</v>
      </c>
      <c r="AG16" s="19">
        <f t="shared" si="14"/>
        <v>29.421213275454615</v>
      </c>
      <c r="AH16" s="16">
        <f t="shared" si="15"/>
        <v>2</v>
      </c>
      <c r="AI16" s="20">
        <f t="shared" si="16"/>
        <v>4</v>
      </c>
      <c r="AJ16" s="34">
        <f t="shared" si="17"/>
        <v>3.2222222222222223</v>
      </c>
      <c r="AK16" s="113">
        <f t="shared" si="18"/>
        <v>3</v>
      </c>
      <c r="AL16" s="114">
        <v>3</v>
      </c>
      <c r="AM16" s="41">
        <f t="shared" ref="AM16:AM31" si="23">AK16*AL16</f>
        <v>9</v>
      </c>
      <c r="AN16" s="38">
        <f t="shared" ref="AN16:AN31" si="24">IF(AM16&lt;3,1,IF(AM16&lt;5,2,IF(AM16&lt;12,3,4)))</f>
        <v>3</v>
      </c>
      <c r="AO16" s="38">
        <v>2</v>
      </c>
      <c r="AP16" s="45">
        <f t="shared" ref="AP16:AP31" si="25">AN16-AO16</f>
        <v>1</v>
      </c>
      <c r="AQ16" s="122">
        <f t="shared" ref="AQ16:AQ31" si="26">IF(AP16&lt;-1,1,IF(AP16&lt;1,2,IF(AP16=1,3,4)))</f>
        <v>3</v>
      </c>
      <c r="AR16" s="112">
        <v>2</v>
      </c>
      <c r="AS16" s="143">
        <v>6</v>
      </c>
      <c r="AT16" s="16">
        <f t="shared" si="19"/>
        <v>12</v>
      </c>
      <c r="AU16" s="140">
        <f t="shared" si="20"/>
        <v>3</v>
      </c>
    </row>
    <row r="17" spans="1:47" ht="15" x14ac:dyDescent="0.2">
      <c r="A17" s="93">
        <v>10</v>
      </c>
      <c r="B17" s="14" t="s">
        <v>35</v>
      </c>
      <c r="C17" s="15">
        <v>10485</v>
      </c>
      <c r="D17" s="16">
        <v>2319</v>
      </c>
      <c r="E17" s="111">
        <f t="shared" si="0"/>
        <v>3</v>
      </c>
      <c r="F17" s="18">
        <v>5.8714149999999998</v>
      </c>
      <c r="G17" s="19">
        <f t="shared" si="1"/>
        <v>5.5998235574630427E-2</v>
      </c>
      <c r="H17" s="20">
        <f t="shared" si="2"/>
        <v>1</v>
      </c>
      <c r="I17" s="15">
        <v>39.47278</v>
      </c>
      <c r="J17" s="111">
        <f t="shared" si="3"/>
        <v>2</v>
      </c>
      <c r="K17" s="15">
        <v>46</v>
      </c>
      <c r="L17" s="111">
        <f t="shared" si="21"/>
        <v>2</v>
      </c>
      <c r="M17" s="18">
        <v>23.198617000000002</v>
      </c>
      <c r="N17" s="19">
        <f t="shared" si="4"/>
        <v>0.22125528850739151</v>
      </c>
      <c r="O17" s="111">
        <f t="shared" si="5"/>
        <v>1</v>
      </c>
      <c r="P17" s="57">
        <v>71.486910000000009</v>
      </c>
      <c r="Q17" s="142">
        <f t="shared" si="6"/>
        <v>1</v>
      </c>
      <c r="R17" s="42">
        <v>842.89</v>
      </c>
      <c r="S17" s="16">
        <v>586.21</v>
      </c>
      <c r="T17" s="19">
        <f t="shared" si="7"/>
        <v>69.547627804339839</v>
      </c>
      <c r="U17" s="112">
        <f t="shared" si="8"/>
        <v>3</v>
      </c>
      <c r="V17" s="111">
        <f t="shared" si="9"/>
        <v>6</v>
      </c>
      <c r="W17" s="18">
        <v>1139.2252000000001</v>
      </c>
      <c r="X17" s="22">
        <f t="shared" si="10"/>
        <v>10.865285646161183</v>
      </c>
      <c r="Y17" s="111">
        <f t="shared" si="11"/>
        <v>1</v>
      </c>
      <c r="Z17" s="18">
        <v>0</v>
      </c>
      <c r="AA17" s="19">
        <f t="shared" si="12"/>
        <v>0</v>
      </c>
      <c r="AB17" s="111">
        <v>0</v>
      </c>
      <c r="AC17" s="18">
        <v>4395.1949000000004</v>
      </c>
      <c r="AD17" s="19">
        <f t="shared" si="13"/>
        <v>41.91888316642823</v>
      </c>
      <c r="AE17" s="111">
        <f t="shared" si="22"/>
        <v>3</v>
      </c>
      <c r="AF17" s="18">
        <v>2181.75274395</v>
      </c>
      <c r="AG17" s="19">
        <f t="shared" si="14"/>
        <v>20.808323738197423</v>
      </c>
      <c r="AH17" s="16">
        <f t="shared" si="15"/>
        <v>2</v>
      </c>
      <c r="AI17" s="20">
        <f t="shared" si="16"/>
        <v>4</v>
      </c>
      <c r="AJ17" s="34">
        <f t="shared" si="17"/>
        <v>2.4444444444444446</v>
      </c>
      <c r="AK17" s="113">
        <f t="shared" si="18"/>
        <v>2</v>
      </c>
      <c r="AL17" s="114">
        <v>1</v>
      </c>
      <c r="AM17" s="41">
        <f t="shared" si="23"/>
        <v>2</v>
      </c>
      <c r="AN17" s="38">
        <f t="shared" si="24"/>
        <v>1</v>
      </c>
      <c r="AO17" s="38">
        <v>3</v>
      </c>
      <c r="AP17" s="45">
        <f t="shared" si="25"/>
        <v>-2</v>
      </c>
      <c r="AQ17" s="147">
        <f t="shared" si="26"/>
        <v>1</v>
      </c>
      <c r="AR17" s="112">
        <v>2</v>
      </c>
      <c r="AS17" s="143">
        <v>5</v>
      </c>
      <c r="AT17" s="16">
        <f t="shared" si="19"/>
        <v>10</v>
      </c>
      <c r="AU17" s="150">
        <f t="shared" si="20"/>
        <v>2</v>
      </c>
    </row>
    <row r="18" spans="1:47" ht="15" x14ac:dyDescent="0.2">
      <c r="A18" s="93">
        <v>11</v>
      </c>
      <c r="B18" s="14" t="s">
        <v>36</v>
      </c>
      <c r="C18" s="15">
        <v>15990</v>
      </c>
      <c r="D18" s="16">
        <v>4519</v>
      </c>
      <c r="E18" s="111">
        <f t="shared" si="0"/>
        <v>4</v>
      </c>
      <c r="F18" s="18">
        <v>5.1070970000000004</v>
      </c>
      <c r="G18" s="19">
        <f t="shared" si="1"/>
        <v>3.1939318323952477E-2</v>
      </c>
      <c r="H18" s="20">
        <f t="shared" si="2"/>
        <v>1</v>
      </c>
      <c r="I18" s="15">
        <v>94.266499999999994</v>
      </c>
      <c r="J18" s="111">
        <f t="shared" si="3"/>
        <v>3</v>
      </c>
      <c r="K18" s="15">
        <v>1</v>
      </c>
      <c r="L18" s="111">
        <f t="shared" si="21"/>
        <v>1</v>
      </c>
      <c r="M18" s="18">
        <v>47.954402000000002</v>
      </c>
      <c r="N18" s="19">
        <f t="shared" si="4"/>
        <v>0.29990245153220768</v>
      </c>
      <c r="O18" s="111">
        <f t="shared" si="5"/>
        <v>1</v>
      </c>
      <c r="P18" s="57">
        <v>115.56383</v>
      </c>
      <c r="Q18" s="142">
        <f t="shared" si="6"/>
        <v>2</v>
      </c>
      <c r="R18" s="42">
        <v>1150.77</v>
      </c>
      <c r="S18" s="16">
        <v>834.71</v>
      </c>
      <c r="T18" s="19">
        <f t="shared" si="7"/>
        <v>72.53491140714479</v>
      </c>
      <c r="U18" s="112">
        <f t="shared" si="8"/>
        <v>4</v>
      </c>
      <c r="V18" s="111">
        <f t="shared" si="9"/>
        <v>8</v>
      </c>
      <c r="W18" s="18">
        <v>5258.35</v>
      </c>
      <c r="X18" s="22">
        <f t="shared" si="10"/>
        <v>32.885240775484682</v>
      </c>
      <c r="Y18" s="111">
        <f t="shared" si="11"/>
        <v>2</v>
      </c>
      <c r="Z18" s="18">
        <v>0</v>
      </c>
      <c r="AA18" s="19">
        <f t="shared" si="12"/>
        <v>0</v>
      </c>
      <c r="AB18" s="111">
        <v>0</v>
      </c>
      <c r="AC18" s="18">
        <v>9533.7981</v>
      </c>
      <c r="AD18" s="19">
        <f t="shared" si="13"/>
        <v>59.623502814258913</v>
      </c>
      <c r="AE18" s="111">
        <f t="shared" si="22"/>
        <v>3</v>
      </c>
      <c r="AF18" s="18">
        <v>5575.5172682599996</v>
      </c>
      <c r="AG18" s="19">
        <f t="shared" si="14"/>
        <v>34.868775911569728</v>
      </c>
      <c r="AH18" s="16">
        <f t="shared" si="15"/>
        <v>3</v>
      </c>
      <c r="AI18" s="20">
        <f t="shared" si="16"/>
        <v>6</v>
      </c>
      <c r="AJ18" s="34">
        <f t="shared" si="17"/>
        <v>3.2222222222222223</v>
      </c>
      <c r="AK18" s="113">
        <f t="shared" si="18"/>
        <v>3</v>
      </c>
      <c r="AL18" s="114">
        <v>2</v>
      </c>
      <c r="AM18" s="41">
        <f t="shared" si="23"/>
        <v>6</v>
      </c>
      <c r="AN18" s="38">
        <f t="shared" si="24"/>
        <v>3</v>
      </c>
      <c r="AO18" s="38">
        <v>2</v>
      </c>
      <c r="AP18" s="45">
        <f t="shared" si="25"/>
        <v>1</v>
      </c>
      <c r="AQ18" s="122">
        <f t="shared" si="26"/>
        <v>3</v>
      </c>
      <c r="AR18" s="112">
        <v>2</v>
      </c>
      <c r="AS18" s="143">
        <v>5</v>
      </c>
      <c r="AT18" s="16">
        <f t="shared" si="19"/>
        <v>10</v>
      </c>
      <c r="AU18" s="150">
        <f t="shared" si="20"/>
        <v>2</v>
      </c>
    </row>
    <row r="19" spans="1:47" ht="15" x14ac:dyDescent="0.2">
      <c r="A19" s="93">
        <v>12</v>
      </c>
      <c r="B19" s="14" t="s">
        <v>53</v>
      </c>
      <c r="C19" s="15">
        <v>14509</v>
      </c>
      <c r="D19" s="16">
        <v>2234</v>
      </c>
      <c r="E19" s="111">
        <f t="shared" si="0"/>
        <v>3</v>
      </c>
      <c r="F19" s="18">
        <v>57.287332999999997</v>
      </c>
      <c r="G19" s="19">
        <f t="shared" si="1"/>
        <v>0.39483998208008819</v>
      </c>
      <c r="H19" s="20">
        <f t="shared" si="2"/>
        <v>1</v>
      </c>
      <c r="I19" s="15">
        <v>86.607559999999992</v>
      </c>
      <c r="J19" s="111">
        <f t="shared" si="3"/>
        <v>3</v>
      </c>
      <c r="K19" s="15">
        <v>100</v>
      </c>
      <c r="L19" s="111">
        <f t="shared" si="21"/>
        <v>4</v>
      </c>
      <c r="M19" s="18">
        <v>58.193221999999999</v>
      </c>
      <c r="N19" s="19">
        <f t="shared" si="4"/>
        <v>0.40108361706526979</v>
      </c>
      <c r="O19" s="111">
        <f t="shared" si="5"/>
        <v>1</v>
      </c>
      <c r="P19" s="57">
        <v>101.77495</v>
      </c>
      <c r="Q19" s="142">
        <f t="shared" si="6"/>
        <v>2</v>
      </c>
      <c r="R19" s="42">
        <v>749.42</v>
      </c>
      <c r="S19" s="16">
        <v>414.83</v>
      </c>
      <c r="T19" s="19">
        <f t="shared" si="7"/>
        <v>55.353473352726112</v>
      </c>
      <c r="U19" s="112">
        <f t="shared" si="8"/>
        <v>3</v>
      </c>
      <c r="V19" s="111">
        <f t="shared" si="9"/>
        <v>6</v>
      </c>
      <c r="W19" s="18">
        <v>5655.4958999999999</v>
      </c>
      <c r="X19" s="22">
        <f t="shared" si="10"/>
        <v>38.979225997656627</v>
      </c>
      <c r="Y19" s="111">
        <f t="shared" si="11"/>
        <v>2</v>
      </c>
      <c r="Z19" s="18">
        <v>0</v>
      </c>
      <c r="AA19" s="19">
        <f t="shared" si="12"/>
        <v>0</v>
      </c>
      <c r="AB19" s="111">
        <v>0</v>
      </c>
      <c r="AC19" s="18">
        <v>1889.7266</v>
      </c>
      <c r="AD19" s="19">
        <f t="shared" si="13"/>
        <v>13.024513060858778</v>
      </c>
      <c r="AE19" s="111">
        <f t="shared" si="22"/>
        <v>2</v>
      </c>
      <c r="AF19" s="18">
        <v>2563.1264766600002</v>
      </c>
      <c r="AG19" s="19">
        <f t="shared" si="14"/>
        <v>17.665769361499763</v>
      </c>
      <c r="AH19" s="16">
        <f t="shared" si="15"/>
        <v>2</v>
      </c>
      <c r="AI19" s="20">
        <f t="shared" si="16"/>
        <v>4</v>
      </c>
      <c r="AJ19" s="34">
        <f t="shared" si="17"/>
        <v>2.8888888888888888</v>
      </c>
      <c r="AK19" s="113">
        <f t="shared" si="18"/>
        <v>2</v>
      </c>
      <c r="AL19" s="114">
        <v>2</v>
      </c>
      <c r="AM19" s="41">
        <f t="shared" si="23"/>
        <v>4</v>
      </c>
      <c r="AN19" s="38">
        <f t="shared" si="24"/>
        <v>2</v>
      </c>
      <c r="AO19" s="38">
        <v>2</v>
      </c>
      <c r="AP19" s="45">
        <f t="shared" si="25"/>
        <v>0</v>
      </c>
      <c r="AQ19" s="121">
        <f t="shared" si="26"/>
        <v>2</v>
      </c>
      <c r="AR19" s="112">
        <v>2</v>
      </c>
      <c r="AS19" s="143">
        <v>5</v>
      </c>
      <c r="AT19" s="16">
        <f t="shared" si="19"/>
        <v>10</v>
      </c>
      <c r="AU19" s="150">
        <f t="shared" si="20"/>
        <v>2</v>
      </c>
    </row>
    <row r="20" spans="1:47" ht="15" x14ac:dyDescent="0.2">
      <c r="A20" s="93">
        <v>13</v>
      </c>
      <c r="B20" s="14" t="s">
        <v>37</v>
      </c>
      <c r="C20" s="15">
        <v>4317</v>
      </c>
      <c r="D20" s="16">
        <v>621</v>
      </c>
      <c r="E20" s="111">
        <f t="shared" si="0"/>
        <v>1</v>
      </c>
      <c r="F20" s="18">
        <v>30.548378000000003</v>
      </c>
      <c r="G20" s="19">
        <f t="shared" si="1"/>
        <v>0.70762978920546682</v>
      </c>
      <c r="H20" s="20">
        <f t="shared" si="2"/>
        <v>1</v>
      </c>
      <c r="I20" s="15">
        <v>21.955749999999998</v>
      </c>
      <c r="J20" s="111">
        <f t="shared" si="3"/>
        <v>2</v>
      </c>
      <c r="K20" s="15">
        <v>5</v>
      </c>
      <c r="L20" s="111">
        <f t="shared" si="21"/>
        <v>1</v>
      </c>
      <c r="M20" s="18">
        <v>32.479649000000002</v>
      </c>
      <c r="N20" s="19">
        <f t="shared" si="4"/>
        <v>0.75236620338197824</v>
      </c>
      <c r="O20" s="111">
        <f t="shared" si="5"/>
        <v>1</v>
      </c>
      <c r="P20" s="57">
        <v>105.44006</v>
      </c>
      <c r="Q20" s="142">
        <f t="shared" si="6"/>
        <v>2</v>
      </c>
      <c r="R20" s="42">
        <v>479.89</v>
      </c>
      <c r="S20" s="16">
        <v>212.26</v>
      </c>
      <c r="T20" s="19">
        <f t="shared" si="7"/>
        <v>44.230969597199362</v>
      </c>
      <c r="U20" s="112">
        <f t="shared" si="8"/>
        <v>3</v>
      </c>
      <c r="V20" s="111">
        <f t="shared" si="9"/>
        <v>6</v>
      </c>
      <c r="W20" s="18">
        <v>3204.3173000000002</v>
      </c>
      <c r="X20" s="22">
        <f t="shared" si="10"/>
        <v>74.225557099837857</v>
      </c>
      <c r="Y20" s="111">
        <f t="shared" si="11"/>
        <v>3</v>
      </c>
      <c r="Z20" s="18">
        <v>241.57947200000001</v>
      </c>
      <c r="AA20" s="19">
        <f t="shared" si="12"/>
        <v>5.5960035209636318</v>
      </c>
      <c r="AB20" s="111">
        <f>IF(AA20&lt;1,1,IF(AA20&lt;10,2,IF(AA20&lt;15,3,4)))</f>
        <v>2</v>
      </c>
      <c r="AC20" s="18">
        <v>1200.1425999999999</v>
      </c>
      <c r="AD20" s="19">
        <f t="shared" si="13"/>
        <v>27.800384526291406</v>
      </c>
      <c r="AE20" s="111">
        <f t="shared" si="22"/>
        <v>2</v>
      </c>
      <c r="AF20" s="18">
        <v>2892.0787194</v>
      </c>
      <c r="AG20" s="19">
        <f t="shared" si="14"/>
        <v>66.992789423210567</v>
      </c>
      <c r="AH20" s="16">
        <f t="shared" si="15"/>
        <v>4</v>
      </c>
      <c r="AI20" s="20">
        <f t="shared" si="16"/>
        <v>8</v>
      </c>
      <c r="AJ20" s="34">
        <f t="shared" si="17"/>
        <v>3</v>
      </c>
      <c r="AK20" s="113">
        <f t="shared" si="18"/>
        <v>3</v>
      </c>
      <c r="AL20" s="114">
        <v>3</v>
      </c>
      <c r="AM20" s="41">
        <f t="shared" si="23"/>
        <v>9</v>
      </c>
      <c r="AN20" s="38">
        <f t="shared" si="24"/>
        <v>3</v>
      </c>
      <c r="AO20" s="38">
        <v>2</v>
      </c>
      <c r="AP20" s="45">
        <f t="shared" si="25"/>
        <v>1</v>
      </c>
      <c r="AQ20" s="122">
        <f t="shared" si="26"/>
        <v>3</v>
      </c>
      <c r="AR20" s="112">
        <v>2</v>
      </c>
      <c r="AS20" s="143">
        <v>6</v>
      </c>
      <c r="AT20" s="16">
        <f t="shared" si="19"/>
        <v>12</v>
      </c>
      <c r="AU20" s="140">
        <f t="shared" si="20"/>
        <v>3</v>
      </c>
    </row>
    <row r="21" spans="1:47" ht="15" x14ac:dyDescent="0.2">
      <c r="A21" s="93">
        <v>14</v>
      </c>
      <c r="B21" s="14" t="s">
        <v>38</v>
      </c>
      <c r="C21" s="15">
        <v>9427</v>
      </c>
      <c r="D21" s="16">
        <v>3206</v>
      </c>
      <c r="E21" s="111">
        <f t="shared" si="0"/>
        <v>4</v>
      </c>
      <c r="F21" s="18">
        <v>5.7012849999999995</v>
      </c>
      <c r="G21" s="19">
        <f t="shared" si="1"/>
        <v>6.0478253951416143E-2</v>
      </c>
      <c r="H21" s="20">
        <f t="shared" si="2"/>
        <v>1</v>
      </c>
      <c r="I21" s="15">
        <v>65.092939999999999</v>
      </c>
      <c r="J21" s="111">
        <f t="shared" si="3"/>
        <v>3</v>
      </c>
      <c r="K21" s="15">
        <v>0</v>
      </c>
      <c r="L21" s="111">
        <v>0</v>
      </c>
      <c r="M21" s="18">
        <v>100.110285</v>
      </c>
      <c r="N21" s="19">
        <f t="shared" si="4"/>
        <v>1.0619527421236874</v>
      </c>
      <c r="O21" s="111">
        <f t="shared" si="5"/>
        <v>2</v>
      </c>
      <c r="P21" s="57">
        <v>159.41233</v>
      </c>
      <c r="Q21" s="142">
        <f t="shared" si="6"/>
        <v>3</v>
      </c>
      <c r="R21" s="42">
        <v>1032.57</v>
      </c>
      <c r="S21" s="16">
        <v>621.96</v>
      </c>
      <c r="T21" s="19">
        <f t="shared" si="7"/>
        <v>60.23417298585084</v>
      </c>
      <c r="U21" s="112">
        <f t="shared" si="8"/>
        <v>3</v>
      </c>
      <c r="V21" s="111">
        <f t="shared" si="9"/>
        <v>6</v>
      </c>
      <c r="W21" s="18">
        <v>5918.7819</v>
      </c>
      <c r="X21" s="22">
        <f t="shared" si="10"/>
        <v>62.785423782751671</v>
      </c>
      <c r="Y21" s="111">
        <f t="shared" si="11"/>
        <v>3</v>
      </c>
      <c r="Z21" s="18">
        <v>0</v>
      </c>
      <c r="AA21" s="19">
        <f t="shared" si="12"/>
        <v>0</v>
      </c>
      <c r="AB21" s="111">
        <v>0</v>
      </c>
      <c r="AC21" s="18">
        <v>2406.5888</v>
      </c>
      <c r="AD21" s="19">
        <f t="shared" si="13"/>
        <v>25.528681446907818</v>
      </c>
      <c r="AE21" s="111">
        <f t="shared" si="22"/>
        <v>2</v>
      </c>
      <c r="AF21" s="18">
        <v>3301.1751727599999</v>
      </c>
      <c r="AG21" s="19">
        <f t="shared" si="14"/>
        <v>35.018300336904638</v>
      </c>
      <c r="AH21" s="16">
        <f t="shared" si="15"/>
        <v>3</v>
      </c>
      <c r="AI21" s="20">
        <f t="shared" si="16"/>
        <v>6</v>
      </c>
      <c r="AJ21" s="34">
        <f t="shared" si="17"/>
        <v>3</v>
      </c>
      <c r="AK21" s="113">
        <f t="shared" si="18"/>
        <v>3</v>
      </c>
      <c r="AL21" s="114">
        <v>2</v>
      </c>
      <c r="AM21" s="41">
        <f t="shared" si="23"/>
        <v>6</v>
      </c>
      <c r="AN21" s="38">
        <f t="shared" si="24"/>
        <v>3</v>
      </c>
      <c r="AO21" s="38">
        <v>2</v>
      </c>
      <c r="AP21" s="45">
        <f t="shared" si="25"/>
        <v>1</v>
      </c>
      <c r="AQ21" s="122">
        <f t="shared" si="26"/>
        <v>3</v>
      </c>
      <c r="AR21" s="112">
        <v>2</v>
      </c>
      <c r="AS21" s="143">
        <v>5</v>
      </c>
      <c r="AT21" s="16">
        <f t="shared" si="19"/>
        <v>10</v>
      </c>
      <c r="AU21" s="150">
        <f t="shared" si="20"/>
        <v>2</v>
      </c>
    </row>
    <row r="22" spans="1:47" ht="15" x14ac:dyDescent="0.2">
      <c r="A22" s="93">
        <v>15</v>
      </c>
      <c r="B22" s="14" t="s">
        <v>39</v>
      </c>
      <c r="C22" s="15">
        <v>4713</v>
      </c>
      <c r="D22" s="16">
        <v>1186</v>
      </c>
      <c r="E22" s="111">
        <f t="shared" si="0"/>
        <v>2</v>
      </c>
      <c r="F22" s="18">
        <v>8.6528050000000007</v>
      </c>
      <c r="G22" s="19">
        <f t="shared" si="1"/>
        <v>0.18359441969021856</v>
      </c>
      <c r="H22" s="20">
        <f t="shared" si="2"/>
        <v>1</v>
      </c>
      <c r="I22" s="15">
        <v>20.549759999999999</v>
      </c>
      <c r="J22" s="111">
        <f t="shared" si="3"/>
        <v>2</v>
      </c>
      <c r="K22" s="15">
        <v>0</v>
      </c>
      <c r="L22" s="111">
        <v>0</v>
      </c>
      <c r="M22" s="18">
        <v>93.529266000000007</v>
      </c>
      <c r="N22" s="19">
        <f t="shared" si="4"/>
        <v>1.9844953532781668</v>
      </c>
      <c r="O22" s="111">
        <f t="shared" si="5"/>
        <v>2</v>
      </c>
      <c r="P22" s="57">
        <v>94.289670000000001</v>
      </c>
      <c r="Q22" s="142">
        <f t="shared" si="6"/>
        <v>1</v>
      </c>
      <c r="R22" s="42">
        <v>798.55</v>
      </c>
      <c r="S22" s="16">
        <v>523.15</v>
      </c>
      <c r="T22" s="19">
        <f t="shared" si="7"/>
        <v>65.51249139064555</v>
      </c>
      <c r="U22" s="112">
        <f t="shared" si="8"/>
        <v>3</v>
      </c>
      <c r="V22" s="111">
        <f t="shared" si="9"/>
        <v>6</v>
      </c>
      <c r="W22" s="18">
        <v>258.00279999999998</v>
      </c>
      <c r="X22" s="22">
        <f t="shared" si="10"/>
        <v>5.4742796520263104</v>
      </c>
      <c r="Y22" s="111">
        <f t="shared" si="11"/>
        <v>1</v>
      </c>
      <c r="Z22" s="18">
        <v>0</v>
      </c>
      <c r="AA22" s="19">
        <f t="shared" si="12"/>
        <v>0</v>
      </c>
      <c r="AB22" s="111">
        <v>0</v>
      </c>
      <c r="AC22" s="18">
        <v>873.41160000000002</v>
      </c>
      <c r="AD22" s="19">
        <f t="shared" si="13"/>
        <v>18.531966900063654</v>
      </c>
      <c r="AE22" s="111">
        <f t="shared" si="22"/>
        <v>2</v>
      </c>
      <c r="AF22" s="18">
        <v>1197.5702803900001</v>
      </c>
      <c r="AG22" s="19">
        <f t="shared" si="14"/>
        <v>25.409935930193082</v>
      </c>
      <c r="AH22" s="16">
        <f t="shared" si="15"/>
        <v>2</v>
      </c>
      <c r="AI22" s="20">
        <f t="shared" si="16"/>
        <v>4</v>
      </c>
      <c r="AJ22" s="34">
        <f t="shared" si="17"/>
        <v>2</v>
      </c>
      <c r="AK22" s="113">
        <f t="shared" si="18"/>
        <v>2</v>
      </c>
      <c r="AL22" s="114">
        <v>4</v>
      </c>
      <c r="AM22" s="41">
        <f t="shared" si="23"/>
        <v>8</v>
      </c>
      <c r="AN22" s="38">
        <f t="shared" si="24"/>
        <v>3</v>
      </c>
      <c r="AO22" s="38">
        <v>2</v>
      </c>
      <c r="AP22" s="45">
        <f t="shared" si="25"/>
        <v>1</v>
      </c>
      <c r="AQ22" s="122">
        <f t="shared" si="26"/>
        <v>3</v>
      </c>
      <c r="AR22" s="112">
        <v>2</v>
      </c>
      <c r="AS22" s="143">
        <v>6</v>
      </c>
      <c r="AT22" s="16">
        <f t="shared" si="19"/>
        <v>12</v>
      </c>
      <c r="AU22" s="140">
        <f t="shared" si="20"/>
        <v>3</v>
      </c>
    </row>
    <row r="23" spans="1:47" ht="15" x14ac:dyDescent="0.2">
      <c r="A23" s="93">
        <v>16</v>
      </c>
      <c r="B23" s="14" t="s">
        <v>40</v>
      </c>
      <c r="C23" s="15">
        <v>18654</v>
      </c>
      <c r="D23" s="16">
        <v>4824</v>
      </c>
      <c r="E23" s="111">
        <f t="shared" si="0"/>
        <v>4</v>
      </c>
      <c r="F23" s="18">
        <v>111.36596399999999</v>
      </c>
      <c r="G23" s="19">
        <f t="shared" si="1"/>
        <v>0.59700849147635893</v>
      </c>
      <c r="H23" s="20">
        <f t="shared" si="2"/>
        <v>1</v>
      </c>
      <c r="I23" s="15">
        <v>101.85378999999999</v>
      </c>
      <c r="J23" s="111">
        <f t="shared" si="3"/>
        <v>4</v>
      </c>
      <c r="K23" s="15">
        <v>73</v>
      </c>
      <c r="L23" s="111">
        <f t="shared" ref="L23:L32" si="27">IF(K23&lt;20,1,IF(K23&lt;50,2,IF(K23&lt;100,3,4)))</f>
        <v>3</v>
      </c>
      <c r="M23" s="18">
        <v>79.972158999999991</v>
      </c>
      <c r="N23" s="19">
        <f t="shared" si="4"/>
        <v>0.42871319288088339</v>
      </c>
      <c r="O23" s="111">
        <f t="shared" si="5"/>
        <v>1</v>
      </c>
      <c r="P23" s="57">
        <v>538.33186000000001</v>
      </c>
      <c r="Q23" s="142">
        <f t="shared" si="6"/>
        <v>4</v>
      </c>
      <c r="R23" s="42">
        <v>1292.9100000000001</v>
      </c>
      <c r="S23" s="16">
        <v>929.88</v>
      </c>
      <c r="T23" s="19">
        <f t="shared" si="7"/>
        <v>71.921479453326214</v>
      </c>
      <c r="U23" s="112">
        <f t="shared" si="8"/>
        <v>4</v>
      </c>
      <c r="V23" s="111">
        <f t="shared" si="9"/>
        <v>8</v>
      </c>
      <c r="W23" s="18">
        <v>13181.8609</v>
      </c>
      <c r="X23" s="22">
        <f t="shared" si="10"/>
        <v>70.66506325721025</v>
      </c>
      <c r="Y23" s="111">
        <f t="shared" si="11"/>
        <v>3</v>
      </c>
      <c r="Z23" s="18">
        <v>0</v>
      </c>
      <c r="AA23" s="19">
        <f t="shared" si="12"/>
        <v>0</v>
      </c>
      <c r="AB23" s="111">
        <v>0</v>
      </c>
      <c r="AC23" s="18">
        <v>4600.8370000000004</v>
      </c>
      <c r="AD23" s="19">
        <f t="shared" si="13"/>
        <v>24.664077409670853</v>
      </c>
      <c r="AE23" s="111">
        <f t="shared" si="22"/>
        <v>2</v>
      </c>
      <c r="AF23" s="18">
        <v>11065.195860899999</v>
      </c>
      <c r="AG23" s="19">
        <f t="shared" si="14"/>
        <v>59.318086527822445</v>
      </c>
      <c r="AH23" s="16">
        <f t="shared" si="15"/>
        <v>3</v>
      </c>
      <c r="AI23" s="20">
        <f t="shared" si="16"/>
        <v>6</v>
      </c>
      <c r="AJ23" s="34">
        <f t="shared" si="17"/>
        <v>3.7777777777777777</v>
      </c>
      <c r="AK23" s="113">
        <f t="shared" si="18"/>
        <v>3</v>
      </c>
      <c r="AL23" s="114">
        <v>4</v>
      </c>
      <c r="AM23" s="41">
        <f t="shared" si="23"/>
        <v>12</v>
      </c>
      <c r="AN23" s="38">
        <f t="shared" si="24"/>
        <v>4</v>
      </c>
      <c r="AO23" s="38">
        <v>2</v>
      </c>
      <c r="AP23" s="45">
        <f t="shared" si="25"/>
        <v>2</v>
      </c>
      <c r="AQ23" s="123">
        <f t="shared" si="26"/>
        <v>4</v>
      </c>
      <c r="AR23" s="112">
        <v>2</v>
      </c>
      <c r="AS23" s="143">
        <v>6</v>
      </c>
      <c r="AT23" s="16">
        <f t="shared" si="19"/>
        <v>12</v>
      </c>
      <c r="AU23" s="140">
        <f t="shared" si="20"/>
        <v>3</v>
      </c>
    </row>
    <row r="24" spans="1:47" ht="15" x14ac:dyDescent="0.2">
      <c r="A24" s="93">
        <v>17</v>
      </c>
      <c r="B24" s="14" t="s">
        <v>41</v>
      </c>
      <c r="C24" s="15">
        <v>10456</v>
      </c>
      <c r="D24" s="16">
        <v>3541</v>
      </c>
      <c r="E24" s="111">
        <f t="shared" si="0"/>
        <v>4</v>
      </c>
      <c r="F24" s="18">
        <v>6.6885389999999996</v>
      </c>
      <c r="G24" s="19">
        <f t="shared" si="1"/>
        <v>6.3968429609793417E-2</v>
      </c>
      <c r="H24" s="20">
        <f t="shared" si="2"/>
        <v>1</v>
      </c>
      <c r="I24" s="15">
        <v>93.15204</v>
      </c>
      <c r="J24" s="111">
        <f t="shared" si="3"/>
        <v>3</v>
      </c>
      <c r="K24" s="15">
        <v>12</v>
      </c>
      <c r="L24" s="111">
        <f t="shared" si="27"/>
        <v>1</v>
      </c>
      <c r="M24" s="18">
        <v>124.455451</v>
      </c>
      <c r="N24" s="19">
        <f t="shared" si="4"/>
        <v>1.1902778404743688</v>
      </c>
      <c r="O24" s="111">
        <f t="shared" si="5"/>
        <v>2</v>
      </c>
      <c r="P24" s="57">
        <v>245.11726000000002</v>
      </c>
      <c r="Q24" s="142">
        <f t="shared" si="6"/>
        <v>4</v>
      </c>
      <c r="R24" s="42">
        <v>1350.37</v>
      </c>
      <c r="S24" s="16">
        <v>986.32</v>
      </c>
      <c r="T24" s="19">
        <f t="shared" si="7"/>
        <v>73.040722172441647</v>
      </c>
      <c r="U24" s="112">
        <f t="shared" si="8"/>
        <v>4</v>
      </c>
      <c r="V24" s="111">
        <f t="shared" si="9"/>
        <v>8</v>
      </c>
      <c r="W24" s="18">
        <v>761.88329999999996</v>
      </c>
      <c r="X24" s="22">
        <f t="shared" si="10"/>
        <v>7.2865656082631975</v>
      </c>
      <c r="Y24" s="111">
        <f t="shared" si="11"/>
        <v>1</v>
      </c>
      <c r="Z24" s="18">
        <v>0</v>
      </c>
      <c r="AA24" s="19">
        <f t="shared" si="12"/>
        <v>0</v>
      </c>
      <c r="AB24" s="111">
        <v>0</v>
      </c>
      <c r="AC24" s="18">
        <v>3468.7725999999998</v>
      </c>
      <c r="AD24" s="19">
        <f t="shared" si="13"/>
        <v>33.174948355011473</v>
      </c>
      <c r="AE24" s="111">
        <f t="shared" si="22"/>
        <v>3</v>
      </c>
      <c r="AF24" s="18">
        <v>3091.3050877400001</v>
      </c>
      <c r="AG24" s="19">
        <f t="shared" si="14"/>
        <v>29.564891810826321</v>
      </c>
      <c r="AH24" s="16">
        <f t="shared" si="15"/>
        <v>2</v>
      </c>
      <c r="AI24" s="20">
        <f t="shared" si="16"/>
        <v>4</v>
      </c>
      <c r="AJ24" s="34">
        <f t="shared" si="17"/>
        <v>3.1111111111111112</v>
      </c>
      <c r="AK24" s="113">
        <f t="shared" si="18"/>
        <v>3</v>
      </c>
      <c r="AL24" s="114">
        <v>4</v>
      </c>
      <c r="AM24" s="41">
        <f t="shared" si="23"/>
        <v>12</v>
      </c>
      <c r="AN24" s="38">
        <f t="shared" si="24"/>
        <v>4</v>
      </c>
      <c r="AO24" s="38">
        <v>2</v>
      </c>
      <c r="AP24" s="45">
        <f t="shared" si="25"/>
        <v>2</v>
      </c>
      <c r="AQ24" s="123">
        <f t="shared" si="26"/>
        <v>4</v>
      </c>
      <c r="AR24" s="112">
        <v>2</v>
      </c>
      <c r="AS24" s="143">
        <v>6</v>
      </c>
      <c r="AT24" s="16">
        <f t="shared" si="19"/>
        <v>12</v>
      </c>
      <c r="AU24" s="140">
        <f t="shared" si="20"/>
        <v>3</v>
      </c>
    </row>
    <row r="25" spans="1:47" ht="15" x14ac:dyDescent="0.2">
      <c r="A25" s="93">
        <v>18</v>
      </c>
      <c r="B25" s="14" t="s">
        <v>42</v>
      </c>
      <c r="C25" s="15">
        <v>6666</v>
      </c>
      <c r="D25" s="16">
        <v>2486</v>
      </c>
      <c r="E25" s="111">
        <f t="shared" si="0"/>
        <v>3</v>
      </c>
      <c r="F25" s="18">
        <v>4.7610739999999998</v>
      </c>
      <c r="G25" s="19">
        <f t="shared" si="1"/>
        <v>7.1423252325232528E-2</v>
      </c>
      <c r="H25" s="20">
        <f t="shared" si="2"/>
        <v>1</v>
      </c>
      <c r="I25" s="15">
        <v>41.829589999999996</v>
      </c>
      <c r="J25" s="111">
        <f t="shared" si="3"/>
        <v>2</v>
      </c>
      <c r="K25" s="15">
        <v>5</v>
      </c>
      <c r="L25" s="111">
        <f t="shared" si="27"/>
        <v>1</v>
      </c>
      <c r="M25" s="18">
        <v>94.019373999999999</v>
      </c>
      <c r="N25" s="19">
        <f t="shared" si="4"/>
        <v>1.4104316531653165</v>
      </c>
      <c r="O25" s="111">
        <f t="shared" si="5"/>
        <v>2</v>
      </c>
      <c r="P25" s="57">
        <v>160.30731</v>
      </c>
      <c r="Q25" s="142">
        <f t="shared" si="6"/>
        <v>3</v>
      </c>
      <c r="R25" s="42">
        <v>841.48</v>
      </c>
      <c r="S25" s="16">
        <v>508.37</v>
      </c>
      <c r="T25" s="19">
        <f t="shared" si="7"/>
        <v>60.413794742596373</v>
      </c>
      <c r="U25" s="112">
        <f t="shared" si="8"/>
        <v>3</v>
      </c>
      <c r="V25" s="111">
        <f t="shared" si="9"/>
        <v>6</v>
      </c>
      <c r="W25" s="18">
        <v>212.42449999999999</v>
      </c>
      <c r="X25" s="22">
        <f t="shared" si="10"/>
        <v>3.1866861686168617</v>
      </c>
      <c r="Y25" s="111">
        <f t="shared" si="11"/>
        <v>1</v>
      </c>
      <c r="Z25" s="18">
        <v>0</v>
      </c>
      <c r="AA25" s="19">
        <f t="shared" si="12"/>
        <v>0</v>
      </c>
      <c r="AB25" s="111">
        <v>0</v>
      </c>
      <c r="AC25" s="18">
        <v>2055.6257999999998</v>
      </c>
      <c r="AD25" s="19">
        <f t="shared" si="13"/>
        <v>30.837470747074704</v>
      </c>
      <c r="AE25" s="111">
        <f t="shared" si="22"/>
        <v>3</v>
      </c>
      <c r="AF25" s="18">
        <v>1951.34478403</v>
      </c>
      <c r="AG25" s="19">
        <f t="shared" si="14"/>
        <v>29.273099070357034</v>
      </c>
      <c r="AH25" s="16">
        <f t="shared" si="15"/>
        <v>2</v>
      </c>
      <c r="AI25" s="20">
        <f t="shared" si="16"/>
        <v>4</v>
      </c>
      <c r="AJ25" s="34">
        <f t="shared" si="17"/>
        <v>2.5555555555555554</v>
      </c>
      <c r="AK25" s="113">
        <f t="shared" si="18"/>
        <v>2</v>
      </c>
      <c r="AL25" s="114">
        <v>4</v>
      </c>
      <c r="AM25" s="41">
        <f t="shared" si="23"/>
        <v>8</v>
      </c>
      <c r="AN25" s="38">
        <f t="shared" si="24"/>
        <v>3</v>
      </c>
      <c r="AO25" s="38">
        <v>2</v>
      </c>
      <c r="AP25" s="45">
        <f t="shared" si="25"/>
        <v>1</v>
      </c>
      <c r="AQ25" s="122">
        <f t="shared" si="26"/>
        <v>3</v>
      </c>
      <c r="AR25" s="112">
        <v>2</v>
      </c>
      <c r="AS25" s="143">
        <v>6</v>
      </c>
      <c r="AT25" s="16">
        <f t="shared" si="19"/>
        <v>12</v>
      </c>
      <c r="AU25" s="140">
        <f t="shared" si="20"/>
        <v>3</v>
      </c>
    </row>
    <row r="26" spans="1:47" ht="15" x14ac:dyDescent="0.2">
      <c r="A26" s="93">
        <v>19</v>
      </c>
      <c r="B26" s="14" t="s">
        <v>43</v>
      </c>
      <c r="C26" s="15">
        <v>12234</v>
      </c>
      <c r="D26" s="16">
        <v>3162</v>
      </c>
      <c r="E26" s="111">
        <f t="shared" si="0"/>
        <v>4</v>
      </c>
      <c r="F26" s="18">
        <v>5.4012799999999999</v>
      </c>
      <c r="G26" s="19">
        <f t="shared" si="1"/>
        <v>4.4149746607814289E-2</v>
      </c>
      <c r="H26" s="20">
        <f t="shared" si="2"/>
        <v>1</v>
      </c>
      <c r="I26" s="15">
        <v>62.112900000000003</v>
      </c>
      <c r="J26" s="111">
        <f t="shared" si="3"/>
        <v>3</v>
      </c>
      <c r="K26" s="15">
        <v>5</v>
      </c>
      <c r="L26" s="111">
        <f t="shared" si="27"/>
        <v>1</v>
      </c>
      <c r="M26" s="18">
        <v>42.210588000000001</v>
      </c>
      <c r="N26" s="19">
        <f t="shared" si="4"/>
        <v>0.34502687591956843</v>
      </c>
      <c r="O26" s="111">
        <f t="shared" si="5"/>
        <v>1</v>
      </c>
      <c r="P26" s="57">
        <v>84.135220000000004</v>
      </c>
      <c r="Q26" s="142">
        <f t="shared" si="6"/>
        <v>1</v>
      </c>
      <c r="R26" s="42">
        <v>964.89</v>
      </c>
      <c r="S26" s="16">
        <v>653.19000000000005</v>
      </c>
      <c r="T26" s="19">
        <f t="shared" si="7"/>
        <v>67.695799521188945</v>
      </c>
      <c r="U26" s="112">
        <f t="shared" si="8"/>
        <v>3</v>
      </c>
      <c r="V26" s="111">
        <f t="shared" si="9"/>
        <v>6</v>
      </c>
      <c r="W26" s="18">
        <v>1577.7176999999999</v>
      </c>
      <c r="X26" s="22">
        <f t="shared" si="10"/>
        <v>12.896172143207455</v>
      </c>
      <c r="Y26" s="111">
        <f t="shared" si="11"/>
        <v>1</v>
      </c>
      <c r="Z26" s="18">
        <v>0</v>
      </c>
      <c r="AA26" s="19">
        <f t="shared" si="12"/>
        <v>0</v>
      </c>
      <c r="AB26" s="111">
        <v>0</v>
      </c>
      <c r="AC26" s="18">
        <v>2674.0374999999999</v>
      </c>
      <c r="AD26" s="19">
        <f t="shared" si="13"/>
        <v>21.857426025829653</v>
      </c>
      <c r="AE26" s="111">
        <f t="shared" si="22"/>
        <v>2</v>
      </c>
      <c r="AF26" s="18">
        <v>1360.25809706</v>
      </c>
      <c r="AG26" s="19">
        <f t="shared" si="14"/>
        <v>11.118670075690698</v>
      </c>
      <c r="AH26" s="16">
        <f t="shared" si="15"/>
        <v>2</v>
      </c>
      <c r="AI26" s="20">
        <f t="shared" si="16"/>
        <v>4</v>
      </c>
      <c r="AJ26" s="34">
        <f t="shared" si="17"/>
        <v>2.4444444444444446</v>
      </c>
      <c r="AK26" s="113">
        <f t="shared" si="18"/>
        <v>2</v>
      </c>
      <c r="AL26" s="114">
        <v>2</v>
      </c>
      <c r="AM26" s="41">
        <f t="shared" si="23"/>
        <v>4</v>
      </c>
      <c r="AN26" s="38">
        <f t="shared" si="24"/>
        <v>2</v>
      </c>
      <c r="AO26" s="38">
        <v>2</v>
      </c>
      <c r="AP26" s="45">
        <f t="shared" si="25"/>
        <v>0</v>
      </c>
      <c r="AQ26" s="121">
        <f t="shared" si="26"/>
        <v>2</v>
      </c>
      <c r="AR26" s="112">
        <v>2</v>
      </c>
      <c r="AS26" s="143">
        <v>5</v>
      </c>
      <c r="AT26" s="16">
        <f t="shared" si="19"/>
        <v>10</v>
      </c>
      <c r="AU26" s="150">
        <f t="shared" si="20"/>
        <v>2</v>
      </c>
    </row>
    <row r="27" spans="1:47" ht="15" x14ac:dyDescent="0.2">
      <c r="A27" s="93">
        <v>20</v>
      </c>
      <c r="B27" s="14" t="s">
        <v>44</v>
      </c>
      <c r="C27" s="15">
        <v>5788</v>
      </c>
      <c r="D27" s="16">
        <v>860</v>
      </c>
      <c r="E27" s="111">
        <f t="shared" si="0"/>
        <v>1</v>
      </c>
      <c r="F27" s="18">
        <v>20.998054</v>
      </c>
      <c r="G27" s="19">
        <f t="shared" si="1"/>
        <v>0.36278600552868007</v>
      </c>
      <c r="H27" s="20">
        <f t="shared" si="2"/>
        <v>1</v>
      </c>
      <c r="I27" s="15">
        <v>50.648710000000001</v>
      </c>
      <c r="J27" s="111">
        <f t="shared" si="3"/>
        <v>3</v>
      </c>
      <c r="K27" s="15">
        <v>83</v>
      </c>
      <c r="L27" s="111">
        <f t="shared" si="27"/>
        <v>3</v>
      </c>
      <c r="M27" s="18">
        <v>29.004345000000001</v>
      </c>
      <c r="N27" s="19">
        <f t="shared" si="4"/>
        <v>0.50111169661368349</v>
      </c>
      <c r="O27" s="111">
        <f t="shared" si="5"/>
        <v>1</v>
      </c>
      <c r="P27" s="57">
        <v>92.129460000000009</v>
      </c>
      <c r="Q27" s="142">
        <f t="shared" si="6"/>
        <v>1</v>
      </c>
      <c r="R27" s="42">
        <v>592.07000000000005</v>
      </c>
      <c r="S27" s="16">
        <v>393.64</v>
      </c>
      <c r="T27" s="19">
        <f t="shared" si="7"/>
        <v>66.485381796071408</v>
      </c>
      <c r="U27" s="112">
        <f t="shared" si="8"/>
        <v>3</v>
      </c>
      <c r="V27" s="111">
        <f t="shared" si="9"/>
        <v>6</v>
      </c>
      <c r="W27" s="18">
        <v>5125.0684000000001</v>
      </c>
      <c r="X27" s="22">
        <f t="shared" si="10"/>
        <v>88.546447823082246</v>
      </c>
      <c r="Y27" s="111">
        <f t="shared" si="11"/>
        <v>4</v>
      </c>
      <c r="Z27" s="18">
        <v>0</v>
      </c>
      <c r="AA27" s="19">
        <f t="shared" si="12"/>
        <v>0</v>
      </c>
      <c r="AB27" s="111">
        <v>0</v>
      </c>
      <c r="AC27" s="18">
        <v>573.96069999999997</v>
      </c>
      <c r="AD27" s="19">
        <f t="shared" si="13"/>
        <v>9.916390808569453</v>
      </c>
      <c r="AE27" s="111">
        <f t="shared" si="22"/>
        <v>1</v>
      </c>
      <c r="AF27" s="18">
        <v>2533.9149443699998</v>
      </c>
      <c r="AG27" s="19">
        <f t="shared" si="14"/>
        <v>43.778765452142359</v>
      </c>
      <c r="AH27" s="16">
        <f t="shared" si="15"/>
        <v>3</v>
      </c>
      <c r="AI27" s="20">
        <f t="shared" si="16"/>
        <v>6</v>
      </c>
      <c r="AJ27" s="34">
        <f t="shared" si="17"/>
        <v>2.7777777777777777</v>
      </c>
      <c r="AK27" s="113">
        <f t="shared" si="18"/>
        <v>2</v>
      </c>
      <c r="AL27" s="114">
        <v>3</v>
      </c>
      <c r="AM27" s="41">
        <f t="shared" si="23"/>
        <v>6</v>
      </c>
      <c r="AN27" s="38">
        <f t="shared" si="24"/>
        <v>3</v>
      </c>
      <c r="AO27" s="38">
        <v>1</v>
      </c>
      <c r="AP27" s="45">
        <f t="shared" si="25"/>
        <v>2</v>
      </c>
      <c r="AQ27" s="123">
        <f t="shared" si="26"/>
        <v>4</v>
      </c>
      <c r="AR27" s="112">
        <v>2</v>
      </c>
      <c r="AS27" s="143">
        <v>6</v>
      </c>
      <c r="AT27" s="16">
        <f t="shared" si="19"/>
        <v>12</v>
      </c>
      <c r="AU27" s="140">
        <f t="shared" si="20"/>
        <v>3</v>
      </c>
    </row>
    <row r="28" spans="1:47" ht="15" x14ac:dyDescent="0.2">
      <c r="A28" s="93">
        <v>21</v>
      </c>
      <c r="B28" s="14" t="s">
        <v>45</v>
      </c>
      <c r="C28" s="15">
        <v>11055</v>
      </c>
      <c r="D28" s="16">
        <v>4020</v>
      </c>
      <c r="E28" s="111">
        <f t="shared" si="0"/>
        <v>4</v>
      </c>
      <c r="F28" s="18">
        <v>18.500485999999999</v>
      </c>
      <c r="G28" s="19">
        <f t="shared" si="1"/>
        <v>0.16734948891904114</v>
      </c>
      <c r="H28" s="20">
        <f t="shared" si="2"/>
        <v>1</v>
      </c>
      <c r="I28" s="15">
        <v>82.737390000000005</v>
      </c>
      <c r="J28" s="111">
        <f t="shared" si="3"/>
        <v>3</v>
      </c>
      <c r="K28" s="15">
        <v>2</v>
      </c>
      <c r="L28" s="111">
        <f t="shared" si="27"/>
        <v>1</v>
      </c>
      <c r="M28" s="18">
        <v>38.341051</v>
      </c>
      <c r="N28" s="19">
        <f t="shared" si="4"/>
        <v>0.34682090456806874</v>
      </c>
      <c r="O28" s="111">
        <f t="shared" si="5"/>
        <v>1</v>
      </c>
      <c r="P28" s="57">
        <v>212.04906</v>
      </c>
      <c r="Q28" s="142">
        <f t="shared" si="6"/>
        <v>4</v>
      </c>
      <c r="R28" s="42">
        <v>966.22</v>
      </c>
      <c r="S28" s="16">
        <v>681.69</v>
      </c>
      <c r="T28" s="19">
        <f t="shared" si="7"/>
        <v>70.55225517997971</v>
      </c>
      <c r="U28" s="112">
        <f t="shared" si="8"/>
        <v>4</v>
      </c>
      <c r="V28" s="111">
        <f t="shared" si="9"/>
        <v>8</v>
      </c>
      <c r="W28" s="18">
        <v>6265.7129999999997</v>
      </c>
      <c r="X28" s="22">
        <f t="shared" si="10"/>
        <v>56.677639077340572</v>
      </c>
      <c r="Y28" s="111">
        <f t="shared" si="11"/>
        <v>3</v>
      </c>
      <c r="Z28" s="18">
        <v>0</v>
      </c>
      <c r="AA28" s="19">
        <f t="shared" si="12"/>
        <v>0</v>
      </c>
      <c r="AB28" s="111">
        <v>0</v>
      </c>
      <c r="AC28" s="18">
        <v>213.61609999999999</v>
      </c>
      <c r="AD28" s="19">
        <f t="shared" si="13"/>
        <v>1.9323030303030304</v>
      </c>
      <c r="AE28" s="111">
        <f t="shared" si="22"/>
        <v>1</v>
      </c>
      <c r="AF28" s="18">
        <v>4542.3955026200001</v>
      </c>
      <c r="AG28" s="19">
        <f t="shared" si="14"/>
        <v>41.089059272908187</v>
      </c>
      <c r="AH28" s="16">
        <f t="shared" si="15"/>
        <v>3</v>
      </c>
      <c r="AI28" s="20">
        <f t="shared" si="16"/>
        <v>6</v>
      </c>
      <c r="AJ28" s="34">
        <f t="shared" si="17"/>
        <v>3.3333333333333335</v>
      </c>
      <c r="AK28" s="113">
        <f t="shared" si="18"/>
        <v>3</v>
      </c>
      <c r="AL28" s="114">
        <v>3</v>
      </c>
      <c r="AM28" s="41">
        <f t="shared" si="23"/>
        <v>9</v>
      </c>
      <c r="AN28" s="38">
        <f t="shared" si="24"/>
        <v>3</v>
      </c>
      <c r="AO28" s="38">
        <v>2</v>
      </c>
      <c r="AP28" s="45">
        <f t="shared" si="25"/>
        <v>1</v>
      </c>
      <c r="AQ28" s="122">
        <f t="shared" si="26"/>
        <v>3</v>
      </c>
      <c r="AR28" s="112">
        <v>2</v>
      </c>
      <c r="AS28" s="143">
        <v>6</v>
      </c>
      <c r="AT28" s="16">
        <f t="shared" si="19"/>
        <v>12</v>
      </c>
      <c r="AU28" s="140">
        <f t="shared" si="20"/>
        <v>3</v>
      </c>
    </row>
    <row r="29" spans="1:47" ht="15" x14ac:dyDescent="0.2">
      <c r="A29" s="93">
        <v>22</v>
      </c>
      <c r="B29" s="14" t="s">
        <v>46</v>
      </c>
      <c r="C29" s="15">
        <v>10930</v>
      </c>
      <c r="D29" s="16">
        <v>1338</v>
      </c>
      <c r="E29" s="111">
        <f t="shared" si="0"/>
        <v>2</v>
      </c>
      <c r="F29" s="18">
        <v>31.432511999999999</v>
      </c>
      <c r="G29" s="19">
        <f t="shared" si="1"/>
        <v>0.28758016468435499</v>
      </c>
      <c r="H29" s="20">
        <f t="shared" si="2"/>
        <v>1</v>
      </c>
      <c r="I29" s="15">
        <v>57.626649999999998</v>
      </c>
      <c r="J29" s="111">
        <f t="shared" si="3"/>
        <v>3</v>
      </c>
      <c r="K29" s="15">
        <v>125</v>
      </c>
      <c r="L29" s="111">
        <f t="shared" si="27"/>
        <v>4</v>
      </c>
      <c r="M29" s="18">
        <v>122.538026</v>
      </c>
      <c r="N29" s="19">
        <f t="shared" si="4"/>
        <v>1.1211164318389752</v>
      </c>
      <c r="O29" s="111">
        <f t="shared" si="5"/>
        <v>2</v>
      </c>
      <c r="P29" s="57">
        <v>213.83833999999999</v>
      </c>
      <c r="Q29" s="142">
        <f t="shared" si="6"/>
        <v>4</v>
      </c>
      <c r="R29" s="42">
        <v>3197.63</v>
      </c>
      <c r="S29" s="16">
        <v>1293.1300000000001</v>
      </c>
      <c r="T29" s="19">
        <f t="shared" si="7"/>
        <v>40.440263570206689</v>
      </c>
      <c r="U29" s="112">
        <f t="shared" si="8"/>
        <v>3</v>
      </c>
      <c r="V29" s="111">
        <f t="shared" si="9"/>
        <v>6</v>
      </c>
      <c r="W29" s="18">
        <v>4473.2782999999999</v>
      </c>
      <c r="X29" s="22">
        <f t="shared" si="10"/>
        <v>40.926608417200363</v>
      </c>
      <c r="Y29" s="111">
        <f t="shared" si="11"/>
        <v>2</v>
      </c>
      <c r="Z29" s="18">
        <v>127.10790300000001</v>
      </c>
      <c r="AA29" s="19">
        <f t="shared" si="12"/>
        <v>1.1629268344007322</v>
      </c>
      <c r="AB29" s="111">
        <f>IF(AA29&lt;1,1,IF(AA29&lt;10,2,IF(AA29&lt;15,3,4)))</f>
        <v>2</v>
      </c>
      <c r="AC29" s="18">
        <v>1537.0162</v>
      </c>
      <c r="AD29" s="19">
        <f t="shared" si="13"/>
        <v>14.062362305580969</v>
      </c>
      <c r="AE29" s="111">
        <f t="shared" si="22"/>
        <v>2</v>
      </c>
      <c r="AF29" s="18">
        <v>4111.4682573999999</v>
      </c>
      <c r="AG29" s="19">
        <f t="shared" si="14"/>
        <v>37.616361000914914</v>
      </c>
      <c r="AH29" s="16">
        <f t="shared" si="15"/>
        <v>3</v>
      </c>
      <c r="AI29" s="20">
        <f t="shared" si="16"/>
        <v>6</v>
      </c>
      <c r="AJ29" s="34">
        <f t="shared" si="17"/>
        <v>3.4444444444444446</v>
      </c>
      <c r="AK29" s="113">
        <f t="shared" si="18"/>
        <v>3</v>
      </c>
      <c r="AL29" s="114">
        <v>4</v>
      </c>
      <c r="AM29" s="41">
        <f t="shared" si="23"/>
        <v>12</v>
      </c>
      <c r="AN29" s="38">
        <f t="shared" si="24"/>
        <v>4</v>
      </c>
      <c r="AO29" s="38">
        <v>3</v>
      </c>
      <c r="AP29" s="45">
        <f t="shared" si="25"/>
        <v>1</v>
      </c>
      <c r="AQ29" s="122">
        <f t="shared" si="26"/>
        <v>3</v>
      </c>
      <c r="AR29" s="112">
        <v>2</v>
      </c>
      <c r="AS29" s="143">
        <v>6</v>
      </c>
      <c r="AT29" s="16">
        <f t="shared" si="19"/>
        <v>12</v>
      </c>
      <c r="AU29" s="140">
        <f t="shared" si="20"/>
        <v>3</v>
      </c>
    </row>
    <row r="30" spans="1:47" ht="15" x14ac:dyDescent="0.2">
      <c r="A30" s="93">
        <v>23</v>
      </c>
      <c r="B30" s="14" t="s">
        <v>47</v>
      </c>
      <c r="C30" s="15">
        <v>8798</v>
      </c>
      <c r="D30" s="16">
        <v>1235</v>
      </c>
      <c r="E30" s="111">
        <f t="shared" si="0"/>
        <v>2</v>
      </c>
      <c r="F30" s="18">
        <v>40.951332000000001</v>
      </c>
      <c r="G30" s="19">
        <f t="shared" si="1"/>
        <v>0.46546183223459875</v>
      </c>
      <c r="H30" s="20">
        <f t="shared" si="2"/>
        <v>1</v>
      </c>
      <c r="I30" s="15">
        <v>47.021349999999998</v>
      </c>
      <c r="J30" s="111">
        <f t="shared" si="3"/>
        <v>2</v>
      </c>
      <c r="K30" s="15">
        <v>4</v>
      </c>
      <c r="L30" s="111">
        <f t="shared" si="27"/>
        <v>1</v>
      </c>
      <c r="M30" s="18">
        <v>181.200976</v>
      </c>
      <c r="N30" s="19">
        <f t="shared" si="4"/>
        <v>2.0595700841100251</v>
      </c>
      <c r="O30" s="111">
        <f t="shared" si="5"/>
        <v>2</v>
      </c>
      <c r="P30" s="57">
        <v>186.17951000000002</v>
      </c>
      <c r="Q30" s="142">
        <f t="shared" si="6"/>
        <v>3</v>
      </c>
      <c r="R30" s="42">
        <v>1099.07</v>
      </c>
      <c r="S30" s="16">
        <v>628.97</v>
      </c>
      <c r="T30" s="19">
        <f t="shared" si="7"/>
        <v>57.227474137225109</v>
      </c>
      <c r="U30" s="112">
        <f t="shared" si="8"/>
        <v>3</v>
      </c>
      <c r="V30" s="111">
        <f t="shared" si="9"/>
        <v>6</v>
      </c>
      <c r="W30" s="18">
        <v>7869.9994999999999</v>
      </c>
      <c r="X30" s="22">
        <f t="shared" si="10"/>
        <v>89.452142532393722</v>
      </c>
      <c r="Y30" s="111">
        <f t="shared" si="11"/>
        <v>4</v>
      </c>
      <c r="Z30" s="18">
        <v>0</v>
      </c>
      <c r="AA30" s="19">
        <f t="shared" si="12"/>
        <v>0</v>
      </c>
      <c r="AB30" s="111">
        <v>0</v>
      </c>
      <c r="AC30" s="18">
        <v>0</v>
      </c>
      <c r="AD30" s="19">
        <f t="shared" si="13"/>
        <v>0</v>
      </c>
      <c r="AE30" s="111">
        <v>0</v>
      </c>
      <c r="AF30" s="18">
        <v>3959.93747979</v>
      </c>
      <c r="AG30" s="19">
        <f t="shared" si="14"/>
        <v>45.009518979199818</v>
      </c>
      <c r="AH30" s="16">
        <f t="shared" si="15"/>
        <v>3</v>
      </c>
      <c r="AI30" s="20">
        <f t="shared" si="16"/>
        <v>6</v>
      </c>
      <c r="AJ30" s="34">
        <f t="shared" si="17"/>
        <v>2.6666666666666665</v>
      </c>
      <c r="AK30" s="113">
        <f t="shared" si="18"/>
        <v>2</v>
      </c>
      <c r="AL30" s="114">
        <v>4</v>
      </c>
      <c r="AM30" s="41">
        <f t="shared" si="23"/>
        <v>8</v>
      </c>
      <c r="AN30" s="38">
        <f t="shared" si="24"/>
        <v>3</v>
      </c>
      <c r="AO30" s="38">
        <v>2</v>
      </c>
      <c r="AP30" s="45">
        <f t="shared" si="25"/>
        <v>1</v>
      </c>
      <c r="AQ30" s="122">
        <f t="shared" si="26"/>
        <v>3</v>
      </c>
      <c r="AR30" s="112">
        <v>2</v>
      </c>
      <c r="AS30" s="143">
        <v>6</v>
      </c>
      <c r="AT30" s="16">
        <f t="shared" si="19"/>
        <v>12</v>
      </c>
      <c r="AU30" s="140">
        <f t="shared" si="20"/>
        <v>3</v>
      </c>
    </row>
    <row r="31" spans="1:47" ht="15" x14ac:dyDescent="0.2">
      <c r="A31" s="93">
        <v>24</v>
      </c>
      <c r="B31" s="14" t="s">
        <v>48</v>
      </c>
      <c r="C31" s="15">
        <v>8600</v>
      </c>
      <c r="D31" s="16">
        <v>2822</v>
      </c>
      <c r="E31" s="111">
        <f t="shared" si="0"/>
        <v>3</v>
      </c>
      <c r="F31" s="18">
        <v>0.47865200000000002</v>
      </c>
      <c r="G31" s="19">
        <f t="shared" si="1"/>
        <v>5.5657209302325582E-3</v>
      </c>
      <c r="H31" s="20">
        <f t="shared" si="2"/>
        <v>1</v>
      </c>
      <c r="I31" s="15">
        <v>57.709650000000003</v>
      </c>
      <c r="J31" s="111">
        <f t="shared" si="3"/>
        <v>3</v>
      </c>
      <c r="K31" s="15">
        <v>9</v>
      </c>
      <c r="L31" s="111">
        <f t="shared" si="27"/>
        <v>1</v>
      </c>
      <c r="M31" s="18">
        <v>172.28521899999998</v>
      </c>
      <c r="N31" s="19">
        <f t="shared" si="4"/>
        <v>2.0033164999999999</v>
      </c>
      <c r="O31" s="111">
        <f t="shared" si="5"/>
        <v>2</v>
      </c>
      <c r="P31" s="57">
        <v>151.51595</v>
      </c>
      <c r="Q31" s="142">
        <f t="shared" si="6"/>
        <v>3</v>
      </c>
      <c r="R31" s="42">
        <v>658.89</v>
      </c>
      <c r="S31" s="16">
        <v>471.11</v>
      </c>
      <c r="T31" s="19">
        <f t="shared" si="7"/>
        <v>71.500553961966347</v>
      </c>
      <c r="U31" s="112">
        <f t="shared" si="8"/>
        <v>4</v>
      </c>
      <c r="V31" s="111">
        <f t="shared" si="9"/>
        <v>8</v>
      </c>
      <c r="W31" s="18">
        <v>8278.3325000000004</v>
      </c>
      <c r="X31" s="22">
        <f t="shared" si="10"/>
        <v>96.259680232558139</v>
      </c>
      <c r="Y31" s="111">
        <f t="shared" si="11"/>
        <v>4</v>
      </c>
      <c r="Z31" s="18">
        <v>0</v>
      </c>
      <c r="AA31" s="19">
        <f t="shared" si="12"/>
        <v>0</v>
      </c>
      <c r="AB31" s="111">
        <v>0</v>
      </c>
      <c r="AC31" s="18">
        <v>5138.1656999999996</v>
      </c>
      <c r="AD31" s="19">
        <f t="shared" si="13"/>
        <v>59.746112790697673</v>
      </c>
      <c r="AE31" s="111">
        <f>IF(AD31&lt;10,1,IF(AD31&lt;30,2,IF(AD31&lt;60,3,4)))</f>
        <v>3</v>
      </c>
      <c r="AF31" s="18">
        <v>3590.6793281599998</v>
      </c>
      <c r="AG31" s="19">
        <f t="shared" si="14"/>
        <v>41.752085211162786</v>
      </c>
      <c r="AH31" s="16">
        <f t="shared" si="15"/>
        <v>3</v>
      </c>
      <c r="AI31" s="20">
        <f t="shared" si="16"/>
        <v>6</v>
      </c>
      <c r="AJ31" s="34">
        <f t="shared" si="17"/>
        <v>3.4444444444444446</v>
      </c>
      <c r="AK31" s="113">
        <f t="shared" si="18"/>
        <v>3</v>
      </c>
      <c r="AL31" s="114">
        <v>2</v>
      </c>
      <c r="AM31" s="41">
        <f t="shared" si="23"/>
        <v>6</v>
      </c>
      <c r="AN31" s="38">
        <f t="shared" si="24"/>
        <v>3</v>
      </c>
      <c r="AO31" s="38">
        <v>3</v>
      </c>
      <c r="AP31" s="45">
        <f t="shared" si="25"/>
        <v>0</v>
      </c>
      <c r="AQ31" s="121">
        <f t="shared" si="26"/>
        <v>2</v>
      </c>
      <c r="AR31" s="112">
        <v>2</v>
      </c>
      <c r="AS31" s="143">
        <v>5</v>
      </c>
      <c r="AT31" s="16">
        <f t="shared" si="19"/>
        <v>10</v>
      </c>
      <c r="AU31" s="150">
        <f t="shared" si="20"/>
        <v>2</v>
      </c>
    </row>
    <row r="32" spans="1:47" ht="15" x14ac:dyDescent="0.2">
      <c r="A32" s="93">
        <v>25</v>
      </c>
      <c r="B32" s="14" t="s">
        <v>49</v>
      </c>
      <c r="C32" s="15">
        <v>3739</v>
      </c>
      <c r="D32" s="16">
        <v>572</v>
      </c>
      <c r="E32" s="111">
        <f t="shared" si="0"/>
        <v>1</v>
      </c>
      <c r="F32" s="18">
        <v>0.66742200000000007</v>
      </c>
      <c r="G32" s="19">
        <f t="shared" si="1"/>
        <v>1.7850280823749669E-2</v>
      </c>
      <c r="H32" s="20">
        <f t="shared" si="2"/>
        <v>1</v>
      </c>
      <c r="I32" s="15">
        <v>28.844200000000001</v>
      </c>
      <c r="J32" s="111">
        <f t="shared" si="3"/>
        <v>2</v>
      </c>
      <c r="K32" s="15">
        <v>2</v>
      </c>
      <c r="L32" s="111">
        <f t="shared" si="27"/>
        <v>1</v>
      </c>
      <c r="M32" s="18">
        <v>19.965064000000002</v>
      </c>
      <c r="N32" s="19">
        <f t="shared" si="4"/>
        <v>0.53396801283765716</v>
      </c>
      <c r="O32" s="111">
        <f t="shared" si="5"/>
        <v>1</v>
      </c>
      <c r="P32" s="57">
        <v>58.566019999999995</v>
      </c>
      <c r="Q32" s="142">
        <f t="shared" si="6"/>
        <v>1</v>
      </c>
      <c r="R32" s="42">
        <v>520.4</v>
      </c>
      <c r="S32" s="16">
        <v>234.14</v>
      </c>
      <c r="T32" s="19">
        <f t="shared" si="7"/>
        <v>44.992313604919296</v>
      </c>
      <c r="U32" s="112">
        <f t="shared" si="8"/>
        <v>3</v>
      </c>
      <c r="V32" s="111">
        <f t="shared" si="9"/>
        <v>6</v>
      </c>
      <c r="W32" s="18">
        <v>3385.4146999999998</v>
      </c>
      <c r="X32" s="22">
        <f t="shared" si="10"/>
        <v>90.543319069269856</v>
      </c>
      <c r="Y32" s="111">
        <f t="shared" si="11"/>
        <v>4</v>
      </c>
      <c r="Z32" s="18">
        <v>4.6259980000000001</v>
      </c>
      <c r="AA32" s="19">
        <f t="shared" si="12"/>
        <v>0.12372286707675849</v>
      </c>
      <c r="AB32" s="111">
        <f>IF(AA32&lt;1,1,IF(AA32&lt;10,2,IF(AA32&lt;15,3,4)))</f>
        <v>1</v>
      </c>
      <c r="AC32" s="18">
        <v>1868.9023</v>
      </c>
      <c r="AD32" s="19">
        <f t="shared" si="13"/>
        <v>49.98401444236427</v>
      </c>
      <c r="AE32" s="111">
        <f>IF(AD32&lt;10,1,IF(AD32&lt;30,2,IF(AD32&lt;60,3,4)))</f>
        <v>3</v>
      </c>
      <c r="AF32" s="18">
        <v>2531.4948450000002</v>
      </c>
      <c r="AG32" s="19">
        <f t="shared" si="14"/>
        <v>67.705130917357593</v>
      </c>
      <c r="AH32" s="16">
        <f t="shared" si="15"/>
        <v>4</v>
      </c>
      <c r="AI32" s="20">
        <f t="shared" si="16"/>
        <v>8</v>
      </c>
      <c r="AJ32" s="34">
        <f t="shared" si="17"/>
        <v>3</v>
      </c>
      <c r="AK32" s="113">
        <f t="shared" si="18"/>
        <v>3</v>
      </c>
      <c r="AL32" s="114">
        <v>0</v>
      </c>
      <c r="AM32" s="144">
        <v>0</v>
      </c>
      <c r="AN32" s="145">
        <v>0</v>
      </c>
      <c r="AO32" s="145">
        <v>0</v>
      </c>
      <c r="AP32" s="144">
        <v>0</v>
      </c>
      <c r="AQ32" s="146">
        <v>0</v>
      </c>
      <c r="AR32" s="112">
        <v>2</v>
      </c>
      <c r="AS32" s="143">
        <v>5</v>
      </c>
      <c r="AT32" s="16">
        <f t="shared" si="19"/>
        <v>10</v>
      </c>
      <c r="AU32" s="150">
        <f t="shared" si="20"/>
        <v>2</v>
      </c>
    </row>
    <row r="33" spans="1:47" ht="15.75" thickBot="1" x14ac:dyDescent="0.25">
      <c r="A33" s="98">
        <v>26</v>
      </c>
      <c r="B33" s="24" t="s">
        <v>50</v>
      </c>
      <c r="C33" s="25">
        <v>8155</v>
      </c>
      <c r="D33" s="26">
        <v>1782</v>
      </c>
      <c r="E33" s="115">
        <f t="shared" si="0"/>
        <v>2</v>
      </c>
      <c r="F33" s="28">
        <v>21.110782</v>
      </c>
      <c r="G33" s="29">
        <f t="shared" si="1"/>
        <v>0.25886918454935626</v>
      </c>
      <c r="H33" s="30">
        <f t="shared" si="2"/>
        <v>1</v>
      </c>
      <c r="I33" s="25">
        <v>69.088250000000002</v>
      </c>
      <c r="J33" s="115">
        <f t="shared" si="3"/>
        <v>3</v>
      </c>
      <c r="K33" s="25">
        <v>0</v>
      </c>
      <c r="L33" s="115">
        <v>0</v>
      </c>
      <c r="M33" s="28">
        <v>62.631841000000001</v>
      </c>
      <c r="N33" s="29">
        <f t="shared" si="4"/>
        <v>0.76801767014101774</v>
      </c>
      <c r="O33" s="115">
        <f t="shared" si="5"/>
        <v>1</v>
      </c>
      <c r="P33" s="58">
        <v>152.90742</v>
      </c>
      <c r="Q33" s="148">
        <f t="shared" si="6"/>
        <v>3</v>
      </c>
      <c r="R33" s="49">
        <v>839.89</v>
      </c>
      <c r="S33" s="26">
        <v>602.19000000000005</v>
      </c>
      <c r="T33" s="29">
        <f t="shared" si="7"/>
        <v>71.698674826465378</v>
      </c>
      <c r="U33" s="116">
        <f t="shared" si="8"/>
        <v>4</v>
      </c>
      <c r="V33" s="115">
        <f t="shared" si="9"/>
        <v>8</v>
      </c>
      <c r="W33" s="28">
        <v>4856.0505000000003</v>
      </c>
      <c r="X33" s="32">
        <f t="shared" si="10"/>
        <v>59.546909871244637</v>
      </c>
      <c r="Y33" s="115">
        <f t="shared" si="11"/>
        <v>3</v>
      </c>
      <c r="Z33" s="28">
        <v>0</v>
      </c>
      <c r="AA33" s="29">
        <f t="shared" si="12"/>
        <v>0</v>
      </c>
      <c r="AB33" s="115">
        <v>0</v>
      </c>
      <c r="AC33" s="28">
        <v>3948.0073000000002</v>
      </c>
      <c r="AD33" s="29">
        <f t="shared" si="13"/>
        <v>48.41210668301656</v>
      </c>
      <c r="AE33" s="115">
        <f>IF(AD33&lt;10,1,IF(AD33&lt;30,2,IF(AD33&lt;60,3,4)))</f>
        <v>3</v>
      </c>
      <c r="AF33" s="28">
        <v>3396.7551507899998</v>
      </c>
      <c r="AG33" s="29">
        <f t="shared" si="14"/>
        <v>41.652423676149596</v>
      </c>
      <c r="AH33" s="26">
        <f t="shared" si="15"/>
        <v>3</v>
      </c>
      <c r="AI33" s="30">
        <f t="shared" si="16"/>
        <v>6</v>
      </c>
      <c r="AJ33" s="34">
        <f t="shared" si="17"/>
        <v>3.1111111111111112</v>
      </c>
      <c r="AK33" s="117">
        <f t="shared" si="18"/>
        <v>3</v>
      </c>
      <c r="AL33" s="114">
        <v>3</v>
      </c>
      <c r="AM33" s="41">
        <f>AK33*AL33</f>
        <v>9</v>
      </c>
      <c r="AN33" s="39">
        <f>IF(AM33&lt;3,1,IF(AM33&lt;5,2,IF(AM33&lt;12,3,4)))</f>
        <v>3</v>
      </c>
      <c r="AO33" s="39">
        <v>1</v>
      </c>
      <c r="AP33" s="45">
        <f>AN33-AO33</f>
        <v>2</v>
      </c>
      <c r="AQ33" s="124">
        <f>IF(AP33&lt;-1,1,IF(AP33&lt;1,2,IF(AP33=1,3,4)))</f>
        <v>4</v>
      </c>
      <c r="AR33" s="112">
        <v>2</v>
      </c>
      <c r="AS33" s="143">
        <v>6</v>
      </c>
      <c r="AT33" s="16">
        <f t="shared" si="19"/>
        <v>12</v>
      </c>
      <c r="AU33" s="140">
        <f t="shared" si="20"/>
        <v>3</v>
      </c>
    </row>
  </sheetData>
  <sortState xmlns:xlrd2="http://schemas.microsoft.com/office/spreadsheetml/2017/richdata2" ref="A8:AU33">
    <sortCondition ref="A8:A3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BA33"/>
  <sheetViews>
    <sheetView zoomScale="70" zoomScaleNormal="70" workbookViewId="0"/>
  </sheetViews>
  <sheetFormatPr defaultColWidth="9.140625" defaultRowHeight="12.75" x14ac:dyDescent="0.2"/>
  <cols>
    <col min="2" max="2" width="24.140625" bestFit="1" customWidth="1"/>
    <col min="5" max="5" width="16.28515625" customWidth="1"/>
    <col min="7" max="7" width="18" customWidth="1"/>
    <col min="8" max="8" width="12" customWidth="1"/>
    <col min="9" max="9" width="13.42578125" customWidth="1"/>
    <col min="19" max="19" width="12.140625" customWidth="1"/>
    <col min="20" max="20" width="14" customWidth="1"/>
    <col min="23" max="23" width="23" customWidth="1"/>
    <col min="25" max="25" width="14.42578125" customWidth="1"/>
    <col min="30" max="30" width="17.28515625" customWidth="1"/>
    <col min="42" max="42" width="16.140625" style="2" customWidth="1"/>
    <col min="43" max="43" width="15.85546875" customWidth="1"/>
    <col min="46" max="46" width="11.85546875" customWidth="1"/>
    <col min="47" max="47" width="17.140625" customWidth="1"/>
    <col min="48" max="48" width="14.85546875" customWidth="1"/>
    <col min="49" max="49" width="15.85546875" customWidth="1"/>
    <col min="53" max="53" width="12.7109375" customWidth="1"/>
  </cols>
  <sheetData>
    <row r="6" spans="1:53" ht="13.5" thickBot="1" x14ac:dyDescent="0.25"/>
    <row r="7" spans="1:53" ht="165.75" x14ac:dyDescent="0.2">
      <c r="A7" s="118" t="s">
        <v>0</v>
      </c>
      <c r="B7" s="87" t="s">
        <v>51</v>
      </c>
      <c r="C7" s="8" t="s">
        <v>1</v>
      </c>
      <c r="D7" s="9" t="s">
        <v>2</v>
      </c>
      <c r="E7" s="10" t="s">
        <v>58</v>
      </c>
      <c r="F7" s="8" t="s">
        <v>3</v>
      </c>
      <c r="G7" s="9" t="s">
        <v>54</v>
      </c>
      <c r="H7" s="46" t="s">
        <v>76</v>
      </c>
      <c r="I7" s="10" t="s">
        <v>75</v>
      </c>
      <c r="J7" s="8" t="s">
        <v>4</v>
      </c>
      <c r="K7" s="10" t="s">
        <v>60</v>
      </c>
      <c r="L7" s="8" t="s">
        <v>5</v>
      </c>
      <c r="M7" s="10" t="s">
        <v>61</v>
      </c>
      <c r="N7" s="8" t="s">
        <v>6</v>
      </c>
      <c r="O7" s="11" t="s">
        <v>55</v>
      </c>
      <c r="P7" s="9" t="s">
        <v>64</v>
      </c>
      <c r="Q7" s="10" t="s">
        <v>63</v>
      </c>
      <c r="R7" s="8" t="s">
        <v>7</v>
      </c>
      <c r="S7" s="9" t="s">
        <v>65</v>
      </c>
      <c r="T7" s="10" t="s">
        <v>83</v>
      </c>
      <c r="U7" s="8" t="s">
        <v>8</v>
      </c>
      <c r="V7" s="9" t="s">
        <v>9</v>
      </c>
      <c r="W7" s="9" t="s">
        <v>10</v>
      </c>
      <c r="X7" s="9" t="s">
        <v>66</v>
      </c>
      <c r="Y7" s="10" t="s">
        <v>80</v>
      </c>
      <c r="Z7" s="8" t="s">
        <v>11</v>
      </c>
      <c r="AA7" s="9" t="s">
        <v>84</v>
      </c>
      <c r="AB7" s="9" t="s">
        <v>68</v>
      </c>
      <c r="AC7" s="10" t="s">
        <v>67</v>
      </c>
      <c r="AD7" s="8" t="s">
        <v>12</v>
      </c>
      <c r="AE7" s="9" t="s">
        <v>13</v>
      </c>
      <c r="AF7" s="9" t="s">
        <v>69</v>
      </c>
      <c r="AG7" s="10" t="s">
        <v>70</v>
      </c>
      <c r="AH7" s="8" t="s">
        <v>14</v>
      </c>
      <c r="AI7" s="9" t="s">
        <v>88</v>
      </c>
      <c r="AJ7" s="106" t="s">
        <v>71</v>
      </c>
      <c r="AK7" s="87" t="s">
        <v>72</v>
      </c>
      <c r="AL7" s="8" t="s">
        <v>15</v>
      </c>
      <c r="AM7" s="9" t="s">
        <v>16</v>
      </c>
      <c r="AN7" s="9" t="s">
        <v>73</v>
      </c>
      <c r="AO7" s="10" t="s">
        <v>74</v>
      </c>
      <c r="AP7" s="33" t="s">
        <v>56</v>
      </c>
      <c r="AQ7" s="37" t="s">
        <v>57</v>
      </c>
      <c r="AR7" s="107" t="s">
        <v>17</v>
      </c>
      <c r="AS7" s="105" t="s">
        <v>18</v>
      </c>
      <c r="AT7" s="108" t="s">
        <v>19</v>
      </c>
      <c r="AU7" s="108" t="s">
        <v>20</v>
      </c>
      <c r="AV7" s="109" t="s">
        <v>21</v>
      </c>
      <c r="AW7" s="108" t="s">
        <v>22</v>
      </c>
      <c r="AX7" s="110" t="s">
        <v>23</v>
      </c>
      <c r="AY7" s="110" t="s">
        <v>24</v>
      </c>
      <c r="AZ7" s="110" t="s">
        <v>25</v>
      </c>
      <c r="BA7" s="110" t="s">
        <v>26</v>
      </c>
    </row>
    <row r="8" spans="1:53" ht="15" x14ac:dyDescent="0.2">
      <c r="A8" s="93">
        <v>1</v>
      </c>
      <c r="B8" s="14" t="s">
        <v>27</v>
      </c>
      <c r="C8" s="15">
        <v>24016</v>
      </c>
      <c r="D8" s="16">
        <v>4069</v>
      </c>
      <c r="E8" s="111">
        <f t="shared" ref="E8:E33" si="0">IF(D8&lt;1000,1,IF(D8&lt;2000,2,IF(D8&lt;3000,3,4)))</f>
        <v>4</v>
      </c>
      <c r="F8" s="18">
        <v>33.001579</v>
      </c>
      <c r="G8" s="19">
        <f t="shared" ref="G8:G33" si="1">(F8/C8)*100</f>
        <v>0.13741496918720852</v>
      </c>
      <c r="H8" s="16">
        <f t="shared" ref="H8:H33" si="2">IF(G8&lt;1,1,IF(G8&lt;1,2,IF(G8&lt;4,3,4)))</f>
        <v>1</v>
      </c>
      <c r="I8" s="20">
        <f t="shared" ref="I8:I33" si="3">H8*3</f>
        <v>3</v>
      </c>
      <c r="J8" s="15">
        <v>150.23260999999999</v>
      </c>
      <c r="K8" s="111">
        <f t="shared" ref="K8:K33" si="4">IF(J8&lt;10,1,IF(J8&lt;50,2,IF(J8&lt;100,3,4)))</f>
        <v>4</v>
      </c>
      <c r="L8" s="15">
        <v>16</v>
      </c>
      <c r="M8" s="111">
        <f>IF(L8&lt;20,1,IF(L8&lt;50,2,IF(L8&lt;100,3,4)))</f>
        <v>1</v>
      </c>
      <c r="N8" s="18">
        <v>276.60380299999997</v>
      </c>
      <c r="O8" s="19">
        <f t="shared" ref="O8:O33" si="5">N8/C8*100</f>
        <v>1.1517480138241172</v>
      </c>
      <c r="P8" s="112">
        <f t="shared" ref="P8:P33" si="6">IF(O8&lt;1,1,IF(O8&lt;7,2,IF(O8&lt;7.5,3,4)))</f>
        <v>2</v>
      </c>
      <c r="Q8" s="111">
        <f t="shared" ref="Q8:Q33" si="7">P8*3</f>
        <v>6</v>
      </c>
      <c r="R8" s="18">
        <v>330.36003000000005</v>
      </c>
      <c r="S8" s="16">
        <f t="shared" ref="S8:S33" si="8">IF(R8&lt;100,1,IF(R8&lt;150,2,IF(R8&lt;200,3,4)))</f>
        <v>4</v>
      </c>
      <c r="T8" s="20">
        <f t="shared" ref="T8:T33" si="9">S8*3</f>
        <v>12</v>
      </c>
      <c r="U8" s="15">
        <v>1983.64</v>
      </c>
      <c r="V8" s="16">
        <v>1105.55</v>
      </c>
      <c r="W8" s="19">
        <f t="shared" ref="W8:W33" si="10">V8/U8*100</f>
        <v>55.733399205500987</v>
      </c>
      <c r="X8" s="112">
        <f t="shared" ref="X8:X33" si="11">IF(W8&lt;10,1,IF(W8&lt;40,2,IF(W8&lt;70,3,4)))</f>
        <v>3</v>
      </c>
      <c r="Y8" s="111">
        <f t="shared" ref="Y8:Y33" si="12">X8*3</f>
        <v>9</v>
      </c>
      <c r="Z8" s="18">
        <v>6473.2362999999996</v>
      </c>
      <c r="AA8" s="22">
        <f t="shared" ref="AA8:AA33" si="13">Z8/C8*100</f>
        <v>26.953848684210524</v>
      </c>
      <c r="AB8" s="112">
        <f t="shared" ref="AB8:AB33" si="14">IF(AA8&lt;25,1,IF(AA8&lt;50,2,IF(AA8&lt;75,3,4)))</f>
        <v>2</v>
      </c>
      <c r="AC8" s="111">
        <f t="shared" ref="AC8:AC33" si="15">AB8*2</f>
        <v>4</v>
      </c>
      <c r="AD8" s="18">
        <v>0</v>
      </c>
      <c r="AE8" s="19">
        <f t="shared" ref="AE8:AE33" si="16">AD8/C8*100</f>
        <v>0</v>
      </c>
      <c r="AF8" s="112">
        <v>0</v>
      </c>
      <c r="AG8" s="111">
        <f t="shared" ref="AG8:AG33" si="17">AF8*2</f>
        <v>0</v>
      </c>
      <c r="AH8" s="18">
        <v>8796.4411999999993</v>
      </c>
      <c r="AI8" s="19">
        <f t="shared" ref="AI8:AI33" si="18">AH8/C8*100</f>
        <v>36.627420053297797</v>
      </c>
      <c r="AJ8" s="112">
        <f>IF(AI8&lt;10,1,IF(AI8&lt;30,2,IF(AI8&lt;60,3,4)))</f>
        <v>3</v>
      </c>
      <c r="AK8" s="111">
        <f t="shared" ref="AK8:AK33" si="19">AJ8*3</f>
        <v>9</v>
      </c>
      <c r="AL8" s="18">
        <v>7567.8963120899998</v>
      </c>
      <c r="AM8" s="19">
        <f t="shared" ref="AM8:AM33" si="20">AL8/C8*100</f>
        <v>31.51189337146069</v>
      </c>
      <c r="AN8" s="16">
        <f t="shared" ref="AN8:AN33" si="21">IF(AM8&lt;10,1,IF(AM8&lt;30,2,IF(AM8&lt;60,3,4)))</f>
        <v>3</v>
      </c>
      <c r="AO8" s="20">
        <f t="shared" ref="AO8:AO33" si="22">AN8*3</f>
        <v>9</v>
      </c>
      <c r="AP8" s="34">
        <f t="shared" ref="AP8:AP33" si="23">(AO8+AK8+AG8+AC8+Y8+T8+Q8+M8+K8+I8+E8)/11</f>
        <v>5.5454545454545459</v>
      </c>
      <c r="AQ8" s="113">
        <f t="shared" ref="AQ8:AQ33" si="24">IF(AP8&lt;2,1,IF(AP8&lt;3,2,IF(AP8&lt;4,3,4)))</f>
        <v>4</v>
      </c>
      <c r="AR8" s="114">
        <v>4</v>
      </c>
      <c r="AS8" s="41">
        <f t="shared" ref="AS8:AS33" si="25">AQ8*AR8</f>
        <v>16</v>
      </c>
      <c r="AT8" s="38">
        <f t="shared" ref="AT8:AT33" si="26">IF(AS8&lt;3,1,IF(AS8&lt;5,2,IF(AS8&lt;12,3,4)))</f>
        <v>4</v>
      </c>
      <c r="AU8" s="38">
        <v>2</v>
      </c>
      <c r="AV8" s="45">
        <f>AT8-AU8</f>
        <v>2</v>
      </c>
      <c r="AW8" s="123">
        <f>IF(AV8&lt;-1,1,IF(AV8&lt;1,2,IF(AV8=1,3,4)))</f>
        <v>4</v>
      </c>
      <c r="AX8" s="112">
        <v>3</v>
      </c>
      <c r="AY8" s="138">
        <v>7</v>
      </c>
      <c r="AZ8" s="16">
        <f t="shared" ref="AZ8:AZ33" si="27">AX8*AY8</f>
        <v>21</v>
      </c>
      <c r="BA8" s="151">
        <f t="shared" ref="BA8:BA33" si="28">IF(AZ8&lt;6,1,IF(AZ8&lt;12,2,IF(AZ8&lt;18,3,4)))</f>
        <v>4</v>
      </c>
    </row>
    <row r="9" spans="1:53" ht="15" x14ac:dyDescent="0.2">
      <c r="A9" s="93">
        <v>2</v>
      </c>
      <c r="B9" s="14" t="s">
        <v>28</v>
      </c>
      <c r="C9" s="15">
        <v>3218</v>
      </c>
      <c r="D9" s="16">
        <v>1040</v>
      </c>
      <c r="E9" s="111">
        <f t="shared" si="0"/>
        <v>2</v>
      </c>
      <c r="F9" s="18">
        <v>0.60615600000000003</v>
      </c>
      <c r="G9" s="19">
        <f t="shared" si="1"/>
        <v>1.883642013673089E-2</v>
      </c>
      <c r="H9" s="16">
        <f t="shared" si="2"/>
        <v>1</v>
      </c>
      <c r="I9" s="20">
        <f t="shared" si="3"/>
        <v>3</v>
      </c>
      <c r="J9" s="15">
        <v>28.398439999999997</v>
      </c>
      <c r="K9" s="111">
        <f t="shared" si="4"/>
        <v>2</v>
      </c>
      <c r="L9" s="15">
        <v>0</v>
      </c>
      <c r="M9" s="111">
        <v>0</v>
      </c>
      <c r="N9" s="18">
        <v>9.2501309999999997</v>
      </c>
      <c r="O9" s="19">
        <f t="shared" si="5"/>
        <v>0.28744968924798009</v>
      </c>
      <c r="P9" s="112">
        <f t="shared" si="6"/>
        <v>1</v>
      </c>
      <c r="Q9" s="111">
        <f t="shared" si="7"/>
        <v>3</v>
      </c>
      <c r="R9" s="18">
        <v>28.250869999999999</v>
      </c>
      <c r="S9" s="16">
        <f t="shared" si="8"/>
        <v>1</v>
      </c>
      <c r="T9" s="20">
        <f t="shared" si="9"/>
        <v>3</v>
      </c>
      <c r="U9" s="15">
        <v>244.9</v>
      </c>
      <c r="V9" s="16">
        <v>129.72999999999999</v>
      </c>
      <c r="W9" s="19">
        <f t="shared" si="10"/>
        <v>52.972641894650877</v>
      </c>
      <c r="X9" s="112">
        <f t="shared" si="11"/>
        <v>3</v>
      </c>
      <c r="Y9" s="111">
        <f t="shared" si="12"/>
        <v>9</v>
      </c>
      <c r="Z9" s="18">
        <v>3179.7833000000001</v>
      </c>
      <c r="AA9" s="22">
        <f t="shared" si="13"/>
        <v>98.812408328154135</v>
      </c>
      <c r="AB9" s="112">
        <f t="shared" si="14"/>
        <v>4</v>
      </c>
      <c r="AC9" s="111">
        <f t="shared" si="15"/>
        <v>8</v>
      </c>
      <c r="AD9" s="18">
        <v>0</v>
      </c>
      <c r="AE9" s="19">
        <f t="shared" si="16"/>
        <v>0</v>
      </c>
      <c r="AF9" s="112">
        <v>0</v>
      </c>
      <c r="AG9" s="111">
        <f t="shared" si="17"/>
        <v>0</v>
      </c>
      <c r="AH9" s="18">
        <v>2705.7498999999998</v>
      </c>
      <c r="AI9" s="19">
        <f t="shared" si="18"/>
        <v>84.081724673710369</v>
      </c>
      <c r="AJ9" s="112">
        <f>IF(AI9&lt;10,1,IF(AI9&lt;30,2,IF(AI9&lt;60,3,4)))</f>
        <v>4</v>
      </c>
      <c r="AK9" s="111">
        <f t="shared" si="19"/>
        <v>12</v>
      </c>
      <c r="AL9" s="18">
        <v>1819.9798080999999</v>
      </c>
      <c r="AM9" s="19">
        <f t="shared" si="20"/>
        <v>56.556240152268487</v>
      </c>
      <c r="AN9" s="16">
        <f t="shared" si="21"/>
        <v>3</v>
      </c>
      <c r="AO9" s="20">
        <f t="shared" si="22"/>
        <v>9</v>
      </c>
      <c r="AP9" s="34">
        <f t="shared" si="23"/>
        <v>4.6363636363636367</v>
      </c>
      <c r="AQ9" s="113">
        <f t="shared" si="24"/>
        <v>4</v>
      </c>
      <c r="AR9" s="114">
        <v>3</v>
      </c>
      <c r="AS9" s="41">
        <f t="shared" si="25"/>
        <v>12</v>
      </c>
      <c r="AT9" s="38">
        <f t="shared" si="26"/>
        <v>4</v>
      </c>
      <c r="AU9" s="38">
        <v>1</v>
      </c>
      <c r="AV9" s="45">
        <f>AT9-AU9</f>
        <v>3</v>
      </c>
      <c r="AW9" s="123">
        <f>IF(AV9&lt;-1,1,IF(AV9&lt;1,2,IF(AV9=1,3,4)))</f>
        <v>4</v>
      </c>
      <c r="AX9" s="112">
        <v>3</v>
      </c>
      <c r="AY9" s="138">
        <v>6</v>
      </c>
      <c r="AZ9" s="16">
        <f t="shared" si="27"/>
        <v>18</v>
      </c>
      <c r="BA9" s="151">
        <f t="shared" si="28"/>
        <v>4</v>
      </c>
    </row>
    <row r="10" spans="1:53" ht="25.5" x14ac:dyDescent="0.2">
      <c r="A10" s="93">
        <v>3</v>
      </c>
      <c r="B10" s="23" t="s">
        <v>52</v>
      </c>
      <c r="C10" s="15">
        <v>1151</v>
      </c>
      <c r="D10" s="16">
        <v>179</v>
      </c>
      <c r="E10" s="111">
        <f t="shared" si="0"/>
        <v>1</v>
      </c>
      <c r="F10" s="18">
        <v>0.36213800000000002</v>
      </c>
      <c r="G10" s="19">
        <f t="shared" si="1"/>
        <v>3.1462901824500442E-2</v>
      </c>
      <c r="H10" s="16">
        <f t="shared" si="2"/>
        <v>1</v>
      </c>
      <c r="I10" s="20">
        <f t="shared" si="3"/>
        <v>3</v>
      </c>
      <c r="J10" s="15">
        <v>6.0833999999999993</v>
      </c>
      <c r="K10" s="111">
        <f t="shared" si="4"/>
        <v>1</v>
      </c>
      <c r="L10" s="15">
        <v>8</v>
      </c>
      <c r="M10" s="111">
        <f t="shared" ref="M10:M20" si="29">IF(L10&lt;20,1,IF(L10&lt;50,2,IF(L10&lt;100,3,4)))</f>
        <v>1</v>
      </c>
      <c r="N10" s="18">
        <v>11.295439</v>
      </c>
      <c r="O10" s="19">
        <f t="shared" si="5"/>
        <v>0.98135873153779329</v>
      </c>
      <c r="P10" s="112">
        <f t="shared" si="6"/>
        <v>1</v>
      </c>
      <c r="Q10" s="111">
        <f t="shared" si="7"/>
        <v>3</v>
      </c>
      <c r="R10" s="18">
        <v>12.434059999999999</v>
      </c>
      <c r="S10" s="16">
        <f t="shared" si="8"/>
        <v>1</v>
      </c>
      <c r="T10" s="20">
        <f t="shared" si="9"/>
        <v>3</v>
      </c>
      <c r="U10" s="15">
        <v>500.85</v>
      </c>
      <c r="V10" s="16">
        <v>170.44</v>
      </c>
      <c r="W10" s="19">
        <f t="shared" si="10"/>
        <v>34.030148747129878</v>
      </c>
      <c r="X10" s="112">
        <f t="shared" si="11"/>
        <v>2</v>
      </c>
      <c r="Y10" s="111">
        <f t="shared" si="12"/>
        <v>6</v>
      </c>
      <c r="Z10" s="18">
        <v>85.769499999999994</v>
      </c>
      <c r="AA10" s="22">
        <f t="shared" si="13"/>
        <v>7.4517376194613378</v>
      </c>
      <c r="AB10" s="112">
        <f t="shared" si="14"/>
        <v>1</v>
      </c>
      <c r="AC10" s="111">
        <f t="shared" si="15"/>
        <v>2</v>
      </c>
      <c r="AD10" s="18">
        <v>0</v>
      </c>
      <c r="AE10" s="19">
        <f t="shared" si="16"/>
        <v>0</v>
      </c>
      <c r="AF10" s="112">
        <v>0</v>
      </c>
      <c r="AG10" s="111">
        <f t="shared" si="17"/>
        <v>0</v>
      </c>
      <c r="AH10" s="18">
        <v>0</v>
      </c>
      <c r="AI10" s="19">
        <f t="shared" si="18"/>
        <v>0</v>
      </c>
      <c r="AJ10" s="112">
        <v>0</v>
      </c>
      <c r="AK10" s="111">
        <f t="shared" si="19"/>
        <v>0</v>
      </c>
      <c r="AL10" s="18">
        <v>140.276665334</v>
      </c>
      <c r="AM10" s="19">
        <f t="shared" si="20"/>
        <v>12.187373182797568</v>
      </c>
      <c r="AN10" s="16">
        <f t="shared" si="21"/>
        <v>2</v>
      </c>
      <c r="AO10" s="20">
        <f t="shared" si="22"/>
        <v>6</v>
      </c>
      <c r="AP10" s="34">
        <f t="shared" si="23"/>
        <v>2.3636363636363638</v>
      </c>
      <c r="AQ10" s="113">
        <f t="shared" si="24"/>
        <v>2</v>
      </c>
      <c r="AR10" s="114">
        <v>4</v>
      </c>
      <c r="AS10" s="41">
        <f t="shared" si="25"/>
        <v>8</v>
      </c>
      <c r="AT10" s="38">
        <f t="shared" si="26"/>
        <v>3</v>
      </c>
      <c r="AU10" s="38">
        <v>2</v>
      </c>
      <c r="AV10" s="45">
        <f>AT10-AU10</f>
        <v>1</v>
      </c>
      <c r="AW10" s="122">
        <f>IF(AV10&lt;-1,1,IF(AV10&lt;1,2,IF(AV10=1,3,4)))</f>
        <v>3</v>
      </c>
      <c r="AX10" s="112">
        <v>3</v>
      </c>
      <c r="AY10" s="138">
        <v>7</v>
      </c>
      <c r="AZ10" s="16">
        <f t="shared" si="27"/>
        <v>21</v>
      </c>
      <c r="BA10" s="151">
        <f t="shared" si="28"/>
        <v>4</v>
      </c>
    </row>
    <row r="11" spans="1:53" ht="15" x14ac:dyDescent="0.2">
      <c r="A11" s="93">
        <v>4</v>
      </c>
      <c r="B11" s="14" t="s">
        <v>29</v>
      </c>
      <c r="C11" s="15">
        <v>2072</v>
      </c>
      <c r="D11" s="16">
        <v>733</v>
      </c>
      <c r="E11" s="111">
        <f t="shared" si="0"/>
        <v>1</v>
      </c>
      <c r="F11" s="18">
        <v>2.5038650000000002</v>
      </c>
      <c r="G11" s="19">
        <f t="shared" si="1"/>
        <v>0.12084290540540542</v>
      </c>
      <c r="H11" s="16">
        <f t="shared" si="2"/>
        <v>1</v>
      </c>
      <c r="I11" s="20">
        <f t="shared" si="3"/>
        <v>3</v>
      </c>
      <c r="J11" s="15">
        <v>17.450020000000002</v>
      </c>
      <c r="K11" s="111">
        <f t="shared" si="4"/>
        <v>2</v>
      </c>
      <c r="L11" s="15">
        <v>7</v>
      </c>
      <c r="M11" s="111">
        <f t="shared" si="29"/>
        <v>1</v>
      </c>
      <c r="N11" s="18">
        <v>8.1199349999999999</v>
      </c>
      <c r="O11" s="19">
        <f t="shared" si="5"/>
        <v>0.39188875482625485</v>
      </c>
      <c r="P11" s="112">
        <f t="shared" si="6"/>
        <v>1</v>
      </c>
      <c r="Q11" s="111">
        <f t="shared" si="7"/>
        <v>3</v>
      </c>
      <c r="R11" s="18">
        <v>52.636650000000003</v>
      </c>
      <c r="S11" s="16">
        <f t="shared" si="8"/>
        <v>1</v>
      </c>
      <c r="T11" s="20">
        <f t="shared" si="9"/>
        <v>3</v>
      </c>
      <c r="U11" s="15">
        <v>711.89</v>
      </c>
      <c r="V11" s="16">
        <v>525.46</v>
      </c>
      <c r="W11" s="19">
        <f t="shared" si="10"/>
        <v>73.811965331722604</v>
      </c>
      <c r="X11" s="112">
        <f t="shared" si="11"/>
        <v>4</v>
      </c>
      <c r="Y11" s="111">
        <f t="shared" si="12"/>
        <v>12</v>
      </c>
      <c r="Z11" s="18">
        <v>562.21299999999997</v>
      </c>
      <c r="AA11" s="22">
        <f t="shared" si="13"/>
        <v>27.133832046332046</v>
      </c>
      <c r="AB11" s="112">
        <f t="shared" si="14"/>
        <v>2</v>
      </c>
      <c r="AC11" s="111">
        <f t="shared" si="15"/>
        <v>4</v>
      </c>
      <c r="AD11" s="18">
        <v>0</v>
      </c>
      <c r="AE11" s="19">
        <f t="shared" si="16"/>
        <v>0</v>
      </c>
      <c r="AF11" s="112">
        <v>0</v>
      </c>
      <c r="AG11" s="111">
        <f t="shared" si="17"/>
        <v>0</v>
      </c>
      <c r="AH11" s="18">
        <v>582.20360000000005</v>
      </c>
      <c r="AI11" s="19">
        <f t="shared" si="18"/>
        <v>28.098629343629344</v>
      </c>
      <c r="AJ11" s="112">
        <f t="shared" ref="AJ11:AJ29" si="30">IF(AI11&lt;10,1,IF(AI11&lt;30,2,IF(AI11&lt;60,3,4)))</f>
        <v>2</v>
      </c>
      <c r="AK11" s="111">
        <f t="shared" si="19"/>
        <v>6</v>
      </c>
      <c r="AL11" s="18">
        <v>1068.64684708</v>
      </c>
      <c r="AM11" s="19">
        <f t="shared" si="20"/>
        <v>51.575620032818534</v>
      </c>
      <c r="AN11" s="16">
        <f t="shared" si="21"/>
        <v>3</v>
      </c>
      <c r="AO11" s="20">
        <f t="shared" si="22"/>
        <v>9</v>
      </c>
      <c r="AP11" s="34">
        <f t="shared" si="23"/>
        <v>4</v>
      </c>
      <c r="AQ11" s="113">
        <f t="shared" si="24"/>
        <v>4</v>
      </c>
      <c r="AR11" s="114">
        <v>2</v>
      </c>
      <c r="AS11" s="41">
        <f t="shared" si="25"/>
        <v>8</v>
      </c>
      <c r="AT11" s="38">
        <f t="shared" si="26"/>
        <v>3</v>
      </c>
      <c r="AU11" s="38">
        <v>2</v>
      </c>
      <c r="AV11" s="45">
        <f>AT11-AU11</f>
        <v>1</v>
      </c>
      <c r="AW11" s="122">
        <f>IF(AV11&lt;-1,1,IF(AV11&lt;1,2,IF(AV11=1,3,4)))</f>
        <v>3</v>
      </c>
      <c r="AX11" s="112">
        <v>3</v>
      </c>
      <c r="AY11" s="138">
        <v>5</v>
      </c>
      <c r="AZ11" s="16">
        <f t="shared" si="27"/>
        <v>15</v>
      </c>
      <c r="BA11" s="140">
        <f t="shared" si="28"/>
        <v>3</v>
      </c>
    </row>
    <row r="12" spans="1:53" ht="15" x14ac:dyDescent="0.2">
      <c r="A12" s="93">
        <v>5</v>
      </c>
      <c r="B12" s="14" t="s">
        <v>30</v>
      </c>
      <c r="C12" s="15">
        <v>8249</v>
      </c>
      <c r="D12" s="16">
        <v>1644</v>
      </c>
      <c r="E12" s="111">
        <f t="shared" si="0"/>
        <v>2</v>
      </c>
      <c r="F12" s="18">
        <v>6.7809749999999998</v>
      </c>
      <c r="G12" s="19">
        <f t="shared" si="1"/>
        <v>8.220360043641653E-2</v>
      </c>
      <c r="H12" s="16">
        <f t="shared" si="2"/>
        <v>1</v>
      </c>
      <c r="I12" s="20">
        <f t="shared" si="3"/>
        <v>3</v>
      </c>
      <c r="J12" s="15">
        <v>67.598710000000011</v>
      </c>
      <c r="K12" s="111">
        <f t="shared" si="4"/>
        <v>3</v>
      </c>
      <c r="L12" s="15">
        <v>13</v>
      </c>
      <c r="M12" s="111">
        <f t="shared" si="29"/>
        <v>1</v>
      </c>
      <c r="N12" s="18">
        <v>365.81712700000003</v>
      </c>
      <c r="O12" s="19">
        <f t="shared" si="5"/>
        <v>4.4346845314583589</v>
      </c>
      <c r="P12" s="112">
        <f t="shared" si="6"/>
        <v>2</v>
      </c>
      <c r="Q12" s="111">
        <f t="shared" si="7"/>
        <v>6</v>
      </c>
      <c r="R12" s="18">
        <v>162.23176000000001</v>
      </c>
      <c r="S12" s="16">
        <f t="shared" si="8"/>
        <v>3</v>
      </c>
      <c r="T12" s="20">
        <f t="shared" si="9"/>
        <v>9</v>
      </c>
      <c r="U12" s="15">
        <v>1234.46</v>
      </c>
      <c r="V12" s="16">
        <v>834.73</v>
      </c>
      <c r="W12" s="19">
        <f t="shared" si="10"/>
        <v>67.619039904087614</v>
      </c>
      <c r="X12" s="112">
        <f t="shared" si="11"/>
        <v>3</v>
      </c>
      <c r="Y12" s="111">
        <f t="shared" si="12"/>
        <v>9</v>
      </c>
      <c r="Z12" s="18">
        <v>3862.2406000000001</v>
      </c>
      <c r="AA12" s="22">
        <f t="shared" si="13"/>
        <v>46.820712813674383</v>
      </c>
      <c r="AB12" s="112">
        <f t="shared" si="14"/>
        <v>2</v>
      </c>
      <c r="AC12" s="111">
        <f t="shared" si="15"/>
        <v>4</v>
      </c>
      <c r="AD12" s="18">
        <v>194.055331</v>
      </c>
      <c r="AE12" s="19">
        <f t="shared" si="16"/>
        <v>2.3524709783004001</v>
      </c>
      <c r="AF12" s="112">
        <f>IF(AE12&lt;1,1,IF(AE12&lt;10,2,IF(AE12&lt;15,3,4)))</f>
        <v>2</v>
      </c>
      <c r="AG12" s="111">
        <f t="shared" si="17"/>
        <v>4</v>
      </c>
      <c r="AH12" s="18">
        <v>1624.5944999999999</v>
      </c>
      <c r="AI12" s="19">
        <f t="shared" si="18"/>
        <v>19.694441750515214</v>
      </c>
      <c r="AJ12" s="112">
        <f t="shared" si="30"/>
        <v>2</v>
      </c>
      <c r="AK12" s="111">
        <f t="shared" si="19"/>
        <v>6</v>
      </c>
      <c r="AL12" s="18">
        <v>4477.9643961600004</v>
      </c>
      <c r="AM12" s="19">
        <f t="shared" si="20"/>
        <v>54.284936309370835</v>
      </c>
      <c r="AN12" s="16">
        <f t="shared" si="21"/>
        <v>3</v>
      </c>
      <c r="AO12" s="20">
        <f t="shared" si="22"/>
        <v>9</v>
      </c>
      <c r="AP12" s="34">
        <f t="shared" si="23"/>
        <v>5.0909090909090908</v>
      </c>
      <c r="AQ12" s="113">
        <f t="shared" si="24"/>
        <v>4</v>
      </c>
      <c r="AR12" s="114">
        <v>2</v>
      </c>
      <c r="AS12" s="41">
        <f t="shared" si="25"/>
        <v>8</v>
      </c>
      <c r="AT12" s="38">
        <f t="shared" si="26"/>
        <v>3</v>
      </c>
      <c r="AU12" s="38" t="s">
        <v>82</v>
      </c>
      <c r="AV12" s="38" t="s">
        <v>82</v>
      </c>
      <c r="AW12" s="122">
        <f>AT12</f>
        <v>3</v>
      </c>
      <c r="AX12" s="112">
        <v>3</v>
      </c>
      <c r="AY12" s="138">
        <v>5</v>
      </c>
      <c r="AZ12" s="16">
        <f t="shared" si="27"/>
        <v>15</v>
      </c>
      <c r="BA12" s="140">
        <f t="shared" si="28"/>
        <v>3</v>
      </c>
    </row>
    <row r="13" spans="1:53" ht="15" x14ac:dyDescent="0.2">
      <c r="A13" s="93">
        <v>6</v>
      </c>
      <c r="B13" s="14" t="s">
        <v>31</v>
      </c>
      <c r="C13" s="15">
        <v>15255</v>
      </c>
      <c r="D13" s="16">
        <v>4985</v>
      </c>
      <c r="E13" s="111">
        <f t="shared" si="0"/>
        <v>4</v>
      </c>
      <c r="F13" s="18">
        <v>127.433093</v>
      </c>
      <c r="G13" s="19">
        <f t="shared" si="1"/>
        <v>0.83535295313012137</v>
      </c>
      <c r="H13" s="16">
        <f t="shared" si="2"/>
        <v>1</v>
      </c>
      <c r="I13" s="20">
        <f t="shared" si="3"/>
        <v>3</v>
      </c>
      <c r="J13" s="15">
        <v>105.06946000000001</v>
      </c>
      <c r="K13" s="111">
        <f t="shared" si="4"/>
        <v>4</v>
      </c>
      <c r="L13" s="15">
        <v>1</v>
      </c>
      <c r="M13" s="111">
        <f t="shared" si="29"/>
        <v>1</v>
      </c>
      <c r="N13" s="18">
        <v>37.675422999999995</v>
      </c>
      <c r="O13" s="19">
        <f t="shared" si="5"/>
        <v>0.24697098000655521</v>
      </c>
      <c r="P13" s="112">
        <f t="shared" si="6"/>
        <v>1</v>
      </c>
      <c r="Q13" s="111">
        <f t="shared" si="7"/>
        <v>3</v>
      </c>
      <c r="R13" s="18">
        <v>110.63877000000001</v>
      </c>
      <c r="S13" s="16">
        <f t="shared" si="8"/>
        <v>2</v>
      </c>
      <c r="T13" s="20">
        <f t="shared" si="9"/>
        <v>6</v>
      </c>
      <c r="U13" s="15">
        <v>993.08</v>
      </c>
      <c r="V13" s="16">
        <v>591.16</v>
      </c>
      <c r="W13" s="19">
        <f t="shared" si="10"/>
        <v>59.527933298425097</v>
      </c>
      <c r="X13" s="112">
        <f t="shared" si="11"/>
        <v>3</v>
      </c>
      <c r="Y13" s="111">
        <f t="shared" si="12"/>
        <v>9</v>
      </c>
      <c r="Z13" s="18">
        <v>7123.1378999999997</v>
      </c>
      <c r="AA13" s="22">
        <f t="shared" si="13"/>
        <v>46.693791543756141</v>
      </c>
      <c r="AB13" s="112">
        <f t="shared" si="14"/>
        <v>2</v>
      </c>
      <c r="AC13" s="111">
        <f t="shared" si="15"/>
        <v>4</v>
      </c>
      <c r="AD13" s="18">
        <v>0</v>
      </c>
      <c r="AE13" s="19">
        <f t="shared" si="16"/>
        <v>0</v>
      </c>
      <c r="AF13" s="112">
        <v>0</v>
      </c>
      <c r="AG13" s="111">
        <f t="shared" si="17"/>
        <v>0</v>
      </c>
      <c r="AH13" s="18">
        <v>10751.1019</v>
      </c>
      <c r="AI13" s="19">
        <f t="shared" si="18"/>
        <v>70.475921992789253</v>
      </c>
      <c r="AJ13" s="112">
        <f t="shared" si="30"/>
        <v>4</v>
      </c>
      <c r="AK13" s="111">
        <f t="shared" si="19"/>
        <v>12</v>
      </c>
      <c r="AL13" s="18">
        <v>5233.4403823499997</v>
      </c>
      <c r="AM13" s="19">
        <f t="shared" si="20"/>
        <v>34.306393853490661</v>
      </c>
      <c r="AN13" s="16">
        <f t="shared" si="21"/>
        <v>3</v>
      </c>
      <c r="AO13" s="20">
        <f t="shared" si="22"/>
        <v>9</v>
      </c>
      <c r="AP13" s="34">
        <f t="shared" si="23"/>
        <v>5</v>
      </c>
      <c r="AQ13" s="113">
        <f t="shared" si="24"/>
        <v>4</v>
      </c>
      <c r="AR13" s="114">
        <v>3</v>
      </c>
      <c r="AS13" s="41">
        <f t="shared" si="25"/>
        <v>12</v>
      </c>
      <c r="AT13" s="38">
        <f t="shared" si="26"/>
        <v>4</v>
      </c>
      <c r="AU13" s="38">
        <v>2</v>
      </c>
      <c r="AV13" s="45">
        <f t="shared" ref="AV13:AV33" si="31">AT13-AU13</f>
        <v>2</v>
      </c>
      <c r="AW13" s="123">
        <f t="shared" ref="AW13:AW33" si="32">IF(AV13&lt;-1,1,IF(AV13&lt;1,2,IF(AV13=1,3,4)))</f>
        <v>4</v>
      </c>
      <c r="AX13" s="112">
        <v>3</v>
      </c>
      <c r="AY13" s="138">
        <v>7</v>
      </c>
      <c r="AZ13" s="16">
        <f t="shared" si="27"/>
        <v>21</v>
      </c>
      <c r="BA13" s="151">
        <f t="shared" si="28"/>
        <v>4</v>
      </c>
    </row>
    <row r="14" spans="1:53" ht="15" x14ac:dyDescent="0.2">
      <c r="A14" s="93">
        <v>7</v>
      </c>
      <c r="B14" s="14" t="s">
        <v>32</v>
      </c>
      <c r="C14" s="15">
        <v>7545</v>
      </c>
      <c r="D14" s="16">
        <v>855</v>
      </c>
      <c r="E14" s="111">
        <f t="shared" si="0"/>
        <v>1</v>
      </c>
      <c r="F14" s="18">
        <v>229.62782000000001</v>
      </c>
      <c r="G14" s="19">
        <f t="shared" si="1"/>
        <v>3.0434436050364484</v>
      </c>
      <c r="H14" s="16">
        <f t="shared" si="2"/>
        <v>3</v>
      </c>
      <c r="I14" s="20">
        <f t="shared" si="3"/>
        <v>9</v>
      </c>
      <c r="J14" s="15">
        <v>12.932739999999999</v>
      </c>
      <c r="K14" s="111">
        <f t="shared" si="4"/>
        <v>2</v>
      </c>
      <c r="L14" s="15">
        <v>12</v>
      </c>
      <c r="M14" s="111">
        <f t="shared" si="29"/>
        <v>1</v>
      </c>
      <c r="N14" s="18">
        <v>21.718239999999998</v>
      </c>
      <c r="O14" s="19">
        <f t="shared" si="5"/>
        <v>0.28784943671305496</v>
      </c>
      <c r="P14" s="112">
        <f t="shared" si="6"/>
        <v>1</v>
      </c>
      <c r="Q14" s="111">
        <f t="shared" si="7"/>
        <v>3</v>
      </c>
      <c r="R14" s="18">
        <v>216.51510999999999</v>
      </c>
      <c r="S14" s="16">
        <f t="shared" si="8"/>
        <v>4</v>
      </c>
      <c r="T14" s="20">
        <f t="shared" si="9"/>
        <v>12</v>
      </c>
      <c r="U14" s="15">
        <v>831.6</v>
      </c>
      <c r="V14" s="16">
        <v>531.22</v>
      </c>
      <c r="W14" s="19">
        <f t="shared" si="10"/>
        <v>63.879268879268878</v>
      </c>
      <c r="X14" s="112">
        <f t="shared" si="11"/>
        <v>3</v>
      </c>
      <c r="Y14" s="111">
        <f t="shared" si="12"/>
        <v>9</v>
      </c>
      <c r="Z14" s="18">
        <v>6358.7039999999997</v>
      </c>
      <c r="AA14" s="22">
        <f t="shared" si="13"/>
        <v>84.277057654075534</v>
      </c>
      <c r="AB14" s="112">
        <f t="shared" si="14"/>
        <v>4</v>
      </c>
      <c r="AC14" s="111">
        <f t="shared" si="15"/>
        <v>8</v>
      </c>
      <c r="AD14" s="18">
        <v>270.65278000000001</v>
      </c>
      <c r="AE14" s="19">
        <f t="shared" si="16"/>
        <v>3.5871806494367129</v>
      </c>
      <c r="AF14" s="112">
        <f>IF(AE14&lt;1,1,IF(AE14&lt;10,2,IF(AE14&lt;15,3,4)))</f>
        <v>2</v>
      </c>
      <c r="AG14" s="111">
        <f t="shared" si="17"/>
        <v>4</v>
      </c>
      <c r="AH14" s="18">
        <v>5578.4973</v>
      </c>
      <c r="AI14" s="19">
        <f t="shared" si="18"/>
        <v>73.936345924453278</v>
      </c>
      <c r="AJ14" s="112">
        <f t="shared" si="30"/>
        <v>4</v>
      </c>
      <c r="AK14" s="111">
        <f t="shared" si="19"/>
        <v>12</v>
      </c>
      <c r="AL14" s="18">
        <v>6314.8845231200003</v>
      </c>
      <c r="AM14" s="19">
        <f t="shared" si="20"/>
        <v>83.696282612591119</v>
      </c>
      <c r="AN14" s="16">
        <f t="shared" si="21"/>
        <v>4</v>
      </c>
      <c r="AO14" s="20">
        <f t="shared" si="22"/>
        <v>12</v>
      </c>
      <c r="AP14" s="34">
        <f t="shared" si="23"/>
        <v>6.6363636363636367</v>
      </c>
      <c r="AQ14" s="113">
        <f t="shared" si="24"/>
        <v>4</v>
      </c>
      <c r="AR14" s="114">
        <v>1</v>
      </c>
      <c r="AS14" s="41">
        <f t="shared" si="25"/>
        <v>4</v>
      </c>
      <c r="AT14" s="38">
        <f t="shared" si="26"/>
        <v>2</v>
      </c>
      <c r="AU14" s="38">
        <v>2</v>
      </c>
      <c r="AV14" s="45">
        <f t="shared" si="31"/>
        <v>0</v>
      </c>
      <c r="AW14" s="121">
        <f t="shared" si="32"/>
        <v>2</v>
      </c>
      <c r="AX14" s="112">
        <v>3</v>
      </c>
      <c r="AY14" s="138">
        <v>5</v>
      </c>
      <c r="AZ14" s="16">
        <f t="shared" si="27"/>
        <v>15</v>
      </c>
      <c r="BA14" s="140">
        <f t="shared" si="28"/>
        <v>3</v>
      </c>
    </row>
    <row r="15" spans="1:53" ht="15" x14ac:dyDescent="0.2">
      <c r="A15" s="93">
        <v>8</v>
      </c>
      <c r="B15" s="14" t="s">
        <v>33</v>
      </c>
      <c r="C15" s="15">
        <v>3799</v>
      </c>
      <c r="D15" s="16">
        <v>445</v>
      </c>
      <c r="E15" s="111">
        <f t="shared" si="0"/>
        <v>1</v>
      </c>
      <c r="F15" s="18">
        <v>12.795802</v>
      </c>
      <c r="G15" s="19">
        <f t="shared" si="1"/>
        <v>0.33682026849170832</v>
      </c>
      <c r="H15" s="16">
        <f t="shared" si="2"/>
        <v>1</v>
      </c>
      <c r="I15" s="20">
        <f t="shared" si="3"/>
        <v>3</v>
      </c>
      <c r="J15" s="15">
        <v>8.4078900000000001</v>
      </c>
      <c r="K15" s="111">
        <f t="shared" si="4"/>
        <v>1</v>
      </c>
      <c r="L15" s="15">
        <v>7</v>
      </c>
      <c r="M15" s="111">
        <f t="shared" si="29"/>
        <v>1</v>
      </c>
      <c r="N15" s="18">
        <v>20.61111</v>
      </c>
      <c r="O15" s="19">
        <f t="shared" si="5"/>
        <v>0.54254040536983417</v>
      </c>
      <c r="P15" s="112">
        <f t="shared" si="6"/>
        <v>1</v>
      </c>
      <c r="Q15" s="111">
        <f t="shared" si="7"/>
        <v>3</v>
      </c>
      <c r="R15" s="18">
        <v>69.709509999999995</v>
      </c>
      <c r="S15" s="16">
        <f t="shared" si="8"/>
        <v>1</v>
      </c>
      <c r="T15" s="20">
        <f t="shared" si="9"/>
        <v>3</v>
      </c>
      <c r="U15" s="15">
        <v>485.02</v>
      </c>
      <c r="V15" s="16">
        <v>244.44</v>
      </c>
      <c r="W15" s="19">
        <f t="shared" si="10"/>
        <v>50.397921735186181</v>
      </c>
      <c r="X15" s="112">
        <f t="shared" si="11"/>
        <v>3</v>
      </c>
      <c r="Y15" s="111">
        <f t="shared" si="12"/>
        <v>9</v>
      </c>
      <c r="Z15" s="18">
        <v>3161.0758999999998</v>
      </c>
      <c r="AA15" s="22">
        <f t="shared" si="13"/>
        <v>83.208104764411686</v>
      </c>
      <c r="AB15" s="112">
        <f t="shared" si="14"/>
        <v>4</v>
      </c>
      <c r="AC15" s="111">
        <f t="shared" si="15"/>
        <v>8</v>
      </c>
      <c r="AD15" s="18">
        <v>713.12683400000003</v>
      </c>
      <c r="AE15" s="19">
        <f t="shared" si="16"/>
        <v>18.771435483021847</v>
      </c>
      <c r="AF15" s="112">
        <f>IF(AE15&lt;1,1,IF(AE15&lt;10,2,IF(AE15&lt;15,3,4)))</f>
        <v>4</v>
      </c>
      <c r="AG15" s="111">
        <f t="shared" si="17"/>
        <v>8</v>
      </c>
      <c r="AH15" s="18">
        <v>2507.4630000000002</v>
      </c>
      <c r="AI15" s="19">
        <f t="shared" si="18"/>
        <v>66.003237694130036</v>
      </c>
      <c r="AJ15" s="112">
        <f t="shared" si="30"/>
        <v>4</v>
      </c>
      <c r="AK15" s="111">
        <f t="shared" si="19"/>
        <v>12</v>
      </c>
      <c r="AL15" s="18">
        <v>2538.04267596</v>
      </c>
      <c r="AM15" s="19">
        <f t="shared" si="20"/>
        <v>66.808177835219794</v>
      </c>
      <c r="AN15" s="16">
        <f t="shared" si="21"/>
        <v>4</v>
      </c>
      <c r="AO15" s="20">
        <f t="shared" si="22"/>
        <v>12</v>
      </c>
      <c r="AP15" s="34">
        <f t="shared" si="23"/>
        <v>5.5454545454545459</v>
      </c>
      <c r="AQ15" s="113">
        <f t="shared" si="24"/>
        <v>4</v>
      </c>
      <c r="AR15" s="114">
        <v>1</v>
      </c>
      <c r="AS15" s="41">
        <f t="shared" si="25"/>
        <v>4</v>
      </c>
      <c r="AT15" s="38">
        <f t="shared" si="26"/>
        <v>2</v>
      </c>
      <c r="AU15" s="38">
        <v>3</v>
      </c>
      <c r="AV15" s="45">
        <f t="shared" si="31"/>
        <v>-1</v>
      </c>
      <c r="AW15" s="121">
        <f t="shared" si="32"/>
        <v>2</v>
      </c>
      <c r="AX15" s="112">
        <v>3</v>
      </c>
      <c r="AY15" s="138">
        <v>5</v>
      </c>
      <c r="AZ15" s="16">
        <f t="shared" si="27"/>
        <v>15</v>
      </c>
      <c r="BA15" s="140">
        <f t="shared" si="28"/>
        <v>3</v>
      </c>
    </row>
    <row r="16" spans="1:53" ht="15" x14ac:dyDescent="0.2">
      <c r="A16" s="93">
        <v>9</v>
      </c>
      <c r="B16" s="14" t="s">
        <v>34</v>
      </c>
      <c r="C16" s="15">
        <v>13033</v>
      </c>
      <c r="D16" s="16">
        <v>6048</v>
      </c>
      <c r="E16" s="111">
        <f t="shared" si="0"/>
        <v>4</v>
      </c>
      <c r="F16" s="18">
        <v>16.965933</v>
      </c>
      <c r="G16" s="19">
        <f t="shared" si="1"/>
        <v>0.13017672830507174</v>
      </c>
      <c r="H16" s="16">
        <f t="shared" si="2"/>
        <v>1</v>
      </c>
      <c r="I16" s="20">
        <f t="shared" si="3"/>
        <v>3</v>
      </c>
      <c r="J16" s="15">
        <v>144.59032999999999</v>
      </c>
      <c r="K16" s="111">
        <f t="shared" si="4"/>
        <v>4</v>
      </c>
      <c r="L16" s="15">
        <v>1</v>
      </c>
      <c r="M16" s="111">
        <f t="shared" si="29"/>
        <v>1</v>
      </c>
      <c r="N16" s="18">
        <v>38.773687000000002</v>
      </c>
      <c r="O16" s="19">
        <f t="shared" si="5"/>
        <v>0.29750392848921969</v>
      </c>
      <c r="P16" s="112">
        <f t="shared" si="6"/>
        <v>1</v>
      </c>
      <c r="Q16" s="111">
        <f t="shared" si="7"/>
        <v>3</v>
      </c>
      <c r="R16" s="18">
        <v>311.91379000000001</v>
      </c>
      <c r="S16" s="16">
        <f t="shared" si="8"/>
        <v>4</v>
      </c>
      <c r="T16" s="20">
        <f t="shared" si="9"/>
        <v>12</v>
      </c>
      <c r="U16" s="15">
        <v>1148</v>
      </c>
      <c r="V16" s="16">
        <v>835.44</v>
      </c>
      <c r="W16" s="19">
        <f t="shared" si="10"/>
        <v>72.773519163763069</v>
      </c>
      <c r="X16" s="112">
        <f t="shared" si="11"/>
        <v>4</v>
      </c>
      <c r="Y16" s="111">
        <f t="shared" si="12"/>
        <v>12</v>
      </c>
      <c r="Z16" s="18">
        <v>3576.4594999999999</v>
      </c>
      <c r="AA16" s="22">
        <f t="shared" si="13"/>
        <v>27.441567559272617</v>
      </c>
      <c r="AB16" s="112">
        <f t="shared" si="14"/>
        <v>2</v>
      </c>
      <c r="AC16" s="111">
        <f t="shared" si="15"/>
        <v>4</v>
      </c>
      <c r="AD16" s="18">
        <v>0</v>
      </c>
      <c r="AE16" s="19">
        <f t="shared" si="16"/>
        <v>0</v>
      </c>
      <c r="AF16" s="112">
        <v>0</v>
      </c>
      <c r="AG16" s="111">
        <f t="shared" si="17"/>
        <v>0</v>
      </c>
      <c r="AH16" s="18">
        <v>3486.4195</v>
      </c>
      <c r="AI16" s="19">
        <f t="shared" si="18"/>
        <v>26.750705900406658</v>
      </c>
      <c r="AJ16" s="112">
        <f t="shared" si="30"/>
        <v>2</v>
      </c>
      <c r="AK16" s="111">
        <f t="shared" si="19"/>
        <v>6</v>
      </c>
      <c r="AL16" s="18">
        <v>3834.4667261899999</v>
      </c>
      <c r="AM16" s="19">
        <f t="shared" si="20"/>
        <v>29.421213275454615</v>
      </c>
      <c r="AN16" s="16">
        <f t="shared" si="21"/>
        <v>2</v>
      </c>
      <c r="AO16" s="20">
        <f t="shared" si="22"/>
        <v>6</v>
      </c>
      <c r="AP16" s="34">
        <f t="shared" si="23"/>
        <v>5</v>
      </c>
      <c r="AQ16" s="113">
        <f t="shared" si="24"/>
        <v>4</v>
      </c>
      <c r="AR16" s="114">
        <v>3</v>
      </c>
      <c r="AS16" s="41">
        <f t="shared" si="25"/>
        <v>12</v>
      </c>
      <c r="AT16" s="38">
        <f t="shared" si="26"/>
        <v>4</v>
      </c>
      <c r="AU16" s="38">
        <v>2</v>
      </c>
      <c r="AV16" s="45">
        <f t="shared" si="31"/>
        <v>2</v>
      </c>
      <c r="AW16" s="123">
        <f t="shared" si="32"/>
        <v>4</v>
      </c>
      <c r="AX16" s="112">
        <v>3</v>
      </c>
      <c r="AY16" s="138">
        <v>6</v>
      </c>
      <c r="AZ16" s="16">
        <f t="shared" si="27"/>
        <v>18</v>
      </c>
      <c r="BA16" s="151">
        <f t="shared" si="28"/>
        <v>4</v>
      </c>
    </row>
    <row r="17" spans="1:53" ht="15" x14ac:dyDescent="0.2">
      <c r="A17" s="93">
        <v>10</v>
      </c>
      <c r="B17" s="14" t="s">
        <v>35</v>
      </c>
      <c r="C17" s="15">
        <v>10485</v>
      </c>
      <c r="D17" s="16">
        <v>2319</v>
      </c>
      <c r="E17" s="111">
        <f t="shared" si="0"/>
        <v>3</v>
      </c>
      <c r="F17" s="18">
        <v>5.8714149999999998</v>
      </c>
      <c r="G17" s="19">
        <f t="shared" si="1"/>
        <v>5.5998235574630427E-2</v>
      </c>
      <c r="H17" s="16">
        <f t="shared" si="2"/>
        <v>1</v>
      </c>
      <c r="I17" s="20">
        <f t="shared" si="3"/>
        <v>3</v>
      </c>
      <c r="J17" s="15">
        <v>39.47278</v>
      </c>
      <c r="K17" s="111">
        <f t="shared" si="4"/>
        <v>2</v>
      </c>
      <c r="L17" s="15">
        <v>46</v>
      </c>
      <c r="M17" s="111">
        <f t="shared" si="29"/>
        <v>2</v>
      </c>
      <c r="N17" s="18">
        <v>23.198617000000002</v>
      </c>
      <c r="O17" s="19">
        <f t="shared" si="5"/>
        <v>0.22125528850739151</v>
      </c>
      <c r="P17" s="112">
        <f t="shared" si="6"/>
        <v>1</v>
      </c>
      <c r="Q17" s="111">
        <f t="shared" si="7"/>
        <v>3</v>
      </c>
      <c r="R17" s="18">
        <v>71.486910000000009</v>
      </c>
      <c r="S17" s="16">
        <f t="shared" si="8"/>
        <v>1</v>
      </c>
      <c r="T17" s="20">
        <f t="shared" si="9"/>
        <v>3</v>
      </c>
      <c r="U17" s="15">
        <v>842.89</v>
      </c>
      <c r="V17" s="16">
        <v>586.21</v>
      </c>
      <c r="W17" s="19">
        <f t="shared" si="10"/>
        <v>69.547627804339839</v>
      </c>
      <c r="X17" s="112">
        <f t="shared" si="11"/>
        <v>3</v>
      </c>
      <c r="Y17" s="111">
        <f t="shared" si="12"/>
        <v>9</v>
      </c>
      <c r="Z17" s="18">
        <v>1139.2252000000001</v>
      </c>
      <c r="AA17" s="22">
        <f t="shared" si="13"/>
        <v>10.865285646161183</v>
      </c>
      <c r="AB17" s="112">
        <f t="shared" si="14"/>
        <v>1</v>
      </c>
      <c r="AC17" s="111">
        <f t="shared" si="15"/>
        <v>2</v>
      </c>
      <c r="AD17" s="18">
        <v>0</v>
      </c>
      <c r="AE17" s="19">
        <f t="shared" si="16"/>
        <v>0</v>
      </c>
      <c r="AF17" s="112">
        <v>0</v>
      </c>
      <c r="AG17" s="111">
        <f t="shared" si="17"/>
        <v>0</v>
      </c>
      <c r="AH17" s="18">
        <v>4395.1949000000004</v>
      </c>
      <c r="AI17" s="19">
        <f t="shared" si="18"/>
        <v>41.91888316642823</v>
      </c>
      <c r="AJ17" s="112">
        <f t="shared" si="30"/>
        <v>3</v>
      </c>
      <c r="AK17" s="111">
        <f t="shared" si="19"/>
        <v>9</v>
      </c>
      <c r="AL17" s="18">
        <v>2181.75274395</v>
      </c>
      <c r="AM17" s="19">
        <f t="shared" si="20"/>
        <v>20.808323738197423</v>
      </c>
      <c r="AN17" s="16">
        <f t="shared" si="21"/>
        <v>2</v>
      </c>
      <c r="AO17" s="20">
        <f t="shared" si="22"/>
        <v>6</v>
      </c>
      <c r="AP17" s="34">
        <f t="shared" si="23"/>
        <v>3.8181818181818183</v>
      </c>
      <c r="AQ17" s="113">
        <f t="shared" si="24"/>
        <v>3</v>
      </c>
      <c r="AR17" s="114">
        <v>4</v>
      </c>
      <c r="AS17" s="41">
        <f t="shared" si="25"/>
        <v>12</v>
      </c>
      <c r="AT17" s="38">
        <f t="shared" si="26"/>
        <v>4</v>
      </c>
      <c r="AU17" s="38">
        <v>3</v>
      </c>
      <c r="AV17" s="45">
        <f t="shared" si="31"/>
        <v>1</v>
      </c>
      <c r="AW17" s="122">
        <f t="shared" si="32"/>
        <v>3</v>
      </c>
      <c r="AX17" s="112">
        <v>3</v>
      </c>
      <c r="AY17" s="138">
        <v>7</v>
      </c>
      <c r="AZ17" s="16">
        <f t="shared" si="27"/>
        <v>21</v>
      </c>
      <c r="BA17" s="151">
        <f t="shared" si="28"/>
        <v>4</v>
      </c>
    </row>
    <row r="18" spans="1:53" ht="15" x14ac:dyDescent="0.2">
      <c r="A18" s="93">
        <v>11</v>
      </c>
      <c r="B18" s="14" t="s">
        <v>36</v>
      </c>
      <c r="C18" s="15">
        <v>15990</v>
      </c>
      <c r="D18" s="16">
        <v>4519</v>
      </c>
      <c r="E18" s="111">
        <f t="shared" si="0"/>
        <v>4</v>
      </c>
      <c r="F18" s="18">
        <v>5.1070970000000004</v>
      </c>
      <c r="G18" s="19">
        <f t="shared" si="1"/>
        <v>3.1939318323952477E-2</v>
      </c>
      <c r="H18" s="16">
        <f t="shared" si="2"/>
        <v>1</v>
      </c>
      <c r="I18" s="20">
        <f t="shared" si="3"/>
        <v>3</v>
      </c>
      <c r="J18" s="15">
        <v>94.266499999999994</v>
      </c>
      <c r="K18" s="111">
        <f t="shared" si="4"/>
        <v>3</v>
      </c>
      <c r="L18" s="15">
        <v>1</v>
      </c>
      <c r="M18" s="111">
        <f t="shared" si="29"/>
        <v>1</v>
      </c>
      <c r="N18" s="18">
        <v>47.954402000000002</v>
      </c>
      <c r="O18" s="19">
        <f t="shared" si="5"/>
        <v>0.29990245153220768</v>
      </c>
      <c r="P18" s="112">
        <f t="shared" si="6"/>
        <v>1</v>
      </c>
      <c r="Q18" s="111">
        <f t="shared" si="7"/>
        <v>3</v>
      </c>
      <c r="R18" s="18">
        <v>115.56383</v>
      </c>
      <c r="S18" s="16">
        <f t="shared" si="8"/>
        <v>2</v>
      </c>
      <c r="T18" s="20">
        <f t="shared" si="9"/>
        <v>6</v>
      </c>
      <c r="U18" s="15">
        <v>1150.77</v>
      </c>
      <c r="V18" s="16">
        <v>834.71</v>
      </c>
      <c r="W18" s="19">
        <f t="shared" si="10"/>
        <v>72.53491140714479</v>
      </c>
      <c r="X18" s="112">
        <f t="shared" si="11"/>
        <v>4</v>
      </c>
      <c r="Y18" s="111">
        <f t="shared" si="12"/>
        <v>12</v>
      </c>
      <c r="Z18" s="18">
        <v>5258.35</v>
      </c>
      <c r="AA18" s="22">
        <f t="shared" si="13"/>
        <v>32.885240775484682</v>
      </c>
      <c r="AB18" s="112">
        <f t="shared" si="14"/>
        <v>2</v>
      </c>
      <c r="AC18" s="111">
        <f t="shared" si="15"/>
        <v>4</v>
      </c>
      <c r="AD18" s="18">
        <v>0</v>
      </c>
      <c r="AE18" s="19">
        <f t="shared" si="16"/>
        <v>0</v>
      </c>
      <c r="AF18" s="112">
        <v>0</v>
      </c>
      <c r="AG18" s="111">
        <f t="shared" si="17"/>
        <v>0</v>
      </c>
      <c r="AH18" s="18">
        <v>9533.7981</v>
      </c>
      <c r="AI18" s="19">
        <f t="shared" si="18"/>
        <v>59.623502814258913</v>
      </c>
      <c r="AJ18" s="112">
        <f t="shared" si="30"/>
        <v>3</v>
      </c>
      <c r="AK18" s="111">
        <f t="shared" si="19"/>
        <v>9</v>
      </c>
      <c r="AL18" s="18">
        <v>5575.5172682599996</v>
      </c>
      <c r="AM18" s="19">
        <f t="shared" si="20"/>
        <v>34.868775911569728</v>
      </c>
      <c r="AN18" s="16">
        <f t="shared" si="21"/>
        <v>3</v>
      </c>
      <c r="AO18" s="20">
        <f t="shared" si="22"/>
        <v>9</v>
      </c>
      <c r="AP18" s="34">
        <f t="shared" si="23"/>
        <v>4.9090909090909092</v>
      </c>
      <c r="AQ18" s="113">
        <f t="shared" si="24"/>
        <v>4</v>
      </c>
      <c r="AR18" s="114">
        <v>4</v>
      </c>
      <c r="AS18" s="41">
        <f t="shared" si="25"/>
        <v>16</v>
      </c>
      <c r="AT18" s="38">
        <f t="shared" si="26"/>
        <v>4</v>
      </c>
      <c r="AU18" s="38">
        <v>2</v>
      </c>
      <c r="AV18" s="45">
        <f t="shared" si="31"/>
        <v>2</v>
      </c>
      <c r="AW18" s="123">
        <f t="shared" si="32"/>
        <v>4</v>
      </c>
      <c r="AX18" s="112">
        <v>3</v>
      </c>
      <c r="AY18" s="138">
        <v>7</v>
      </c>
      <c r="AZ18" s="16">
        <f t="shared" si="27"/>
        <v>21</v>
      </c>
      <c r="BA18" s="151">
        <f t="shared" si="28"/>
        <v>4</v>
      </c>
    </row>
    <row r="19" spans="1:53" ht="15" x14ac:dyDescent="0.2">
      <c r="A19" s="93">
        <v>12</v>
      </c>
      <c r="B19" s="14" t="s">
        <v>53</v>
      </c>
      <c r="C19" s="15">
        <v>14509</v>
      </c>
      <c r="D19" s="16">
        <v>2234</v>
      </c>
      <c r="E19" s="111">
        <f t="shared" si="0"/>
        <v>3</v>
      </c>
      <c r="F19" s="18">
        <v>57.287332999999997</v>
      </c>
      <c r="G19" s="19">
        <f t="shared" si="1"/>
        <v>0.39483998208008819</v>
      </c>
      <c r="H19" s="16">
        <f t="shared" si="2"/>
        <v>1</v>
      </c>
      <c r="I19" s="20">
        <f t="shared" si="3"/>
        <v>3</v>
      </c>
      <c r="J19" s="15">
        <v>86.607559999999992</v>
      </c>
      <c r="K19" s="111">
        <f t="shared" si="4"/>
        <v>3</v>
      </c>
      <c r="L19" s="15">
        <v>100</v>
      </c>
      <c r="M19" s="111">
        <f t="shared" si="29"/>
        <v>4</v>
      </c>
      <c r="N19" s="18">
        <v>58.193221999999999</v>
      </c>
      <c r="O19" s="19">
        <f t="shared" si="5"/>
        <v>0.40108361706526979</v>
      </c>
      <c r="P19" s="112">
        <f t="shared" si="6"/>
        <v>1</v>
      </c>
      <c r="Q19" s="111">
        <f t="shared" si="7"/>
        <v>3</v>
      </c>
      <c r="R19" s="18">
        <v>101.77495</v>
      </c>
      <c r="S19" s="16">
        <f t="shared" si="8"/>
        <v>2</v>
      </c>
      <c r="T19" s="20">
        <f t="shared" si="9"/>
        <v>6</v>
      </c>
      <c r="U19" s="15">
        <v>749.42</v>
      </c>
      <c r="V19" s="16">
        <v>414.83</v>
      </c>
      <c r="W19" s="19">
        <f t="shared" si="10"/>
        <v>55.353473352726112</v>
      </c>
      <c r="X19" s="112">
        <f t="shared" si="11"/>
        <v>3</v>
      </c>
      <c r="Y19" s="111">
        <f t="shared" si="12"/>
        <v>9</v>
      </c>
      <c r="Z19" s="18">
        <v>5655.4958999999999</v>
      </c>
      <c r="AA19" s="22">
        <f t="shared" si="13"/>
        <v>38.979225997656627</v>
      </c>
      <c r="AB19" s="112">
        <f t="shared" si="14"/>
        <v>2</v>
      </c>
      <c r="AC19" s="111">
        <f t="shared" si="15"/>
        <v>4</v>
      </c>
      <c r="AD19" s="18">
        <v>0</v>
      </c>
      <c r="AE19" s="19">
        <f t="shared" si="16"/>
        <v>0</v>
      </c>
      <c r="AF19" s="112">
        <v>0</v>
      </c>
      <c r="AG19" s="111">
        <f t="shared" si="17"/>
        <v>0</v>
      </c>
      <c r="AH19" s="18">
        <v>1889.7266</v>
      </c>
      <c r="AI19" s="19">
        <f t="shared" si="18"/>
        <v>13.024513060858778</v>
      </c>
      <c r="AJ19" s="112">
        <f t="shared" si="30"/>
        <v>2</v>
      </c>
      <c r="AK19" s="111">
        <f t="shared" si="19"/>
        <v>6</v>
      </c>
      <c r="AL19" s="18">
        <v>2563.1264766600002</v>
      </c>
      <c r="AM19" s="19">
        <f t="shared" si="20"/>
        <v>17.665769361499763</v>
      </c>
      <c r="AN19" s="16">
        <f t="shared" si="21"/>
        <v>2</v>
      </c>
      <c r="AO19" s="20">
        <f t="shared" si="22"/>
        <v>6</v>
      </c>
      <c r="AP19" s="34">
        <f t="shared" si="23"/>
        <v>4.2727272727272725</v>
      </c>
      <c r="AQ19" s="113">
        <f t="shared" si="24"/>
        <v>4</v>
      </c>
      <c r="AR19" s="114">
        <v>4</v>
      </c>
      <c r="AS19" s="41">
        <f t="shared" si="25"/>
        <v>16</v>
      </c>
      <c r="AT19" s="38">
        <f t="shared" si="26"/>
        <v>4</v>
      </c>
      <c r="AU19" s="38">
        <v>2</v>
      </c>
      <c r="AV19" s="45">
        <f t="shared" si="31"/>
        <v>2</v>
      </c>
      <c r="AW19" s="123">
        <f t="shared" si="32"/>
        <v>4</v>
      </c>
      <c r="AX19" s="112">
        <v>3</v>
      </c>
      <c r="AY19" s="138">
        <v>7</v>
      </c>
      <c r="AZ19" s="16">
        <f t="shared" si="27"/>
        <v>21</v>
      </c>
      <c r="BA19" s="151">
        <f t="shared" si="28"/>
        <v>4</v>
      </c>
    </row>
    <row r="20" spans="1:53" ht="15" x14ac:dyDescent="0.2">
      <c r="A20" s="93">
        <v>13</v>
      </c>
      <c r="B20" s="14" t="s">
        <v>37</v>
      </c>
      <c r="C20" s="15">
        <v>4317</v>
      </c>
      <c r="D20" s="16">
        <v>621</v>
      </c>
      <c r="E20" s="111">
        <f t="shared" si="0"/>
        <v>1</v>
      </c>
      <c r="F20" s="18">
        <v>30.548378000000003</v>
      </c>
      <c r="G20" s="19">
        <f t="shared" si="1"/>
        <v>0.70762978920546682</v>
      </c>
      <c r="H20" s="16">
        <f t="shared" si="2"/>
        <v>1</v>
      </c>
      <c r="I20" s="20">
        <f t="shared" si="3"/>
        <v>3</v>
      </c>
      <c r="J20" s="15">
        <v>21.955749999999998</v>
      </c>
      <c r="K20" s="111">
        <f t="shared" si="4"/>
        <v>2</v>
      </c>
      <c r="L20" s="15">
        <v>5</v>
      </c>
      <c r="M20" s="111">
        <f t="shared" si="29"/>
        <v>1</v>
      </c>
      <c r="N20" s="18">
        <v>32.479649000000002</v>
      </c>
      <c r="O20" s="19">
        <f t="shared" si="5"/>
        <v>0.75236620338197824</v>
      </c>
      <c r="P20" s="112">
        <f t="shared" si="6"/>
        <v>1</v>
      </c>
      <c r="Q20" s="111">
        <f t="shared" si="7"/>
        <v>3</v>
      </c>
      <c r="R20" s="18">
        <v>105.44006</v>
      </c>
      <c r="S20" s="16">
        <f t="shared" si="8"/>
        <v>2</v>
      </c>
      <c r="T20" s="20">
        <f t="shared" si="9"/>
        <v>6</v>
      </c>
      <c r="U20" s="15">
        <v>479.89</v>
      </c>
      <c r="V20" s="16">
        <v>212.26</v>
      </c>
      <c r="W20" s="19">
        <f t="shared" si="10"/>
        <v>44.230969597199362</v>
      </c>
      <c r="X20" s="112">
        <f t="shared" si="11"/>
        <v>3</v>
      </c>
      <c r="Y20" s="111">
        <f t="shared" si="12"/>
        <v>9</v>
      </c>
      <c r="Z20" s="18">
        <v>3204.3173000000002</v>
      </c>
      <c r="AA20" s="22">
        <f t="shared" si="13"/>
        <v>74.225557099837857</v>
      </c>
      <c r="AB20" s="112">
        <f t="shared" si="14"/>
        <v>3</v>
      </c>
      <c r="AC20" s="111">
        <f t="shared" si="15"/>
        <v>6</v>
      </c>
      <c r="AD20" s="18">
        <v>241.57947200000001</v>
      </c>
      <c r="AE20" s="19">
        <f t="shared" si="16"/>
        <v>5.5960035209636318</v>
      </c>
      <c r="AF20" s="112">
        <f>IF(AE20&lt;1,1,IF(AE20&lt;10,2,IF(AE20&lt;15,3,4)))</f>
        <v>2</v>
      </c>
      <c r="AG20" s="111">
        <f t="shared" si="17"/>
        <v>4</v>
      </c>
      <c r="AH20" s="18">
        <v>1200.1425999999999</v>
      </c>
      <c r="AI20" s="19">
        <f t="shared" si="18"/>
        <v>27.800384526291406</v>
      </c>
      <c r="AJ20" s="112">
        <f t="shared" si="30"/>
        <v>2</v>
      </c>
      <c r="AK20" s="111">
        <f t="shared" si="19"/>
        <v>6</v>
      </c>
      <c r="AL20" s="18">
        <v>2892.0787194</v>
      </c>
      <c r="AM20" s="19">
        <f t="shared" si="20"/>
        <v>66.992789423210567</v>
      </c>
      <c r="AN20" s="16">
        <f t="shared" si="21"/>
        <v>4</v>
      </c>
      <c r="AO20" s="20">
        <f t="shared" si="22"/>
        <v>12</v>
      </c>
      <c r="AP20" s="34">
        <f t="shared" si="23"/>
        <v>4.8181818181818183</v>
      </c>
      <c r="AQ20" s="113">
        <f t="shared" si="24"/>
        <v>4</v>
      </c>
      <c r="AR20" s="114">
        <v>3</v>
      </c>
      <c r="AS20" s="41">
        <f t="shared" si="25"/>
        <v>12</v>
      </c>
      <c r="AT20" s="38">
        <f t="shared" si="26"/>
        <v>4</v>
      </c>
      <c r="AU20" s="38">
        <v>2</v>
      </c>
      <c r="AV20" s="45">
        <f t="shared" si="31"/>
        <v>2</v>
      </c>
      <c r="AW20" s="123">
        <f t="shared" si="32"/>
        <v>4</v>
      </c>
      <c r="AX20" s="112">
        <v>3</v>
      </c>
      <c r="AY20" s="138">
        <v>6</v>
      </c>
      <c r="AZ20" s="16">
        <f t="shared" si="27"/>
        <v>18</v>
      </c>
      <c r="BA20" s="151">
        <f t="shared" si="28"/>
        <v>4</v>
      </c>
    </row>
    <row r="21" spans="1:53" ht="15" x14ac:dyDescent="0.2">
      <c r="A21" s="93">
        <v>14</v>
      </c>
      <c r="B21" s="14" t="s">
        <v>38</v>
      </c>
      <c r="C21" s="15">
        <v>9427</v>
      </c>
      <c r="D21" s="16">
        <v>3206</v>
      </c>
      <c r="E21" s="111">
        <f t="shared" si="0"/>
        <v>4</v>
      </c>
      <c r="F21" s="18">
        <v>5.7012849999999995</v>
      </c>
      <c r="G21" s="19">
        <f t="shared" si="1"/>
        <v>6.0478253951416143E-2</v>
      </c>
      <c r="H21" s="16">
        <f t="shared" si="2"/>
        <v>1</v>
      </c>
      <c r="I21" s="20">
        <f t="shared" si="3"/>
        <v>3</v>
      </c>
      <c r="J21" s="15">
        <v>65.092939999999999</v>
      </c>
      <c r="K21" s="111">
        <f t="shared" si="4"/>
        <v>3</v>
      </c>
      <c r="L21" s="15">
        <v>0</v>
      </c>
      <c r="M21" s="111">
        <v>0</v>
      </c>
      <c r="N21" s="18">
        <v>100.110285</v>
      </c>
      <c r="O21" s="19">
        <f t="shared" si="5"/>
        <v>1.0619527421236874</v>
      </c>
      <c r="P21" s="112">
        <f t="shared" si="6"/>
        <v>2</v>
      </c>
      <c r="Q21" s="111">
        <f t="shared" si="7"/>
        <v>6</v>
      </c>
      <c r="R21" s="18">
        <v>159.41233</v>
      </c>
      <c r="S21" s="16">
        <f t="shared" si="8"/>
        <v>3</v>
      </c>
      <c r="T21" s="20">
        <f t="shared" si="9"/>
        <v>9</v>
      </c>
      <c r="U21" s="15">
        <v>1032.57</v>
      </c>
      <c r="V21" s="16">
        <v>621.96</v>
      </c>
      <c r="W21" s="19">
        <f t="shared" si="10"/>
        <v>60.23417298585084</v>
      </c>
      <c r="X21" s="112">
        <f t="shared" si="11"/>
        <v>3</v>
      </c>
      <c r="Y21" s="111">
        <f t="shared" si="12"/>
        <v>9</v>
      </c>
      <c r="Z21" s="18">
        <v>5918.7819</v>
      </c>
      <c r="AA21" s="22">
        <f t="shared" si="13"/>
        <v>62.785423782751671</v>
      </c>
      <c r="AB21" s="112">
        <f t="shared" si="14"/>
        <v>3</v>
      </c>
      <c r="AC21" s="111">
        <f t="shared" si="15"/>
        <v>6</v>
      </c>
      <c r="AD21" s="18">
        <v>0</v>
      </c>
      <c r="AE21" s="19">
        <f t="shared" si="16"/>
        <v>0</v>
      </c>
      <c r="AF21" s="112">
        <v>0</v>
      </c>
      <c r="AG21" s="111">
        <f t="shared" si="17"/>
        <v>0</v>
      </c>
      <c r="AH21" s="18">
        <v>2406.5888</v>
      </c>
      <c r="AI21" s="19">
        <f t="shared" si="18"/>
        <v>25.528681446907818</v>
      </c>
      <c r="AJ21" s="112">
        <f t="shared" si="30"/>
        <v>2</v>
      </c>
      <c r="AK21" s="111">
        <f t="shared" si="19"/>
        <v>6</v>
      </c>
      <c r="AL21" s="18">
        <v>3301.1751727599999</v>
      </c>
      <c r="AM21" s="19">
        <f t="shared" si="20"/>
        <v>35.018300336904638</v>
      </c>
      <c r="AN21" s="16">
        <f t="shared" si="21"/>
        <v>3</v>
      </c>
      <c r="AO21" s="20">
        <f t="shared" si="22"/>
        <v>9</v>
      </c>
      <c r="AP21" s="34">
        <f t="shared" si="23"/>
        <v>5</v>
      </c>
      <c r="AQ21" s="113">
        <f t="shared" si="24"/>
        <v>4</v>
      </c>
      <c r="AR21" s="114">
        <v>3</v>
      </c>
      <c r="AS21" s="41">
        <f t="shared" si="25"/>
        <v>12</v>
      </c>
      <c r="AT21" s="38">
        <f t="shared" si="26"/>
        <v>4</v>
      </c>
      <c r="AU21" s="38">
        <v>2</v>
      </c>
      <c r="AV21" s="45">
        <f t="shared" si="31"/>
        <v>2</v>
      </c>
      <c r="AW21" s="123">
        <f t="shared" si="32"/>
        <v>4</v>
      </c>
      <c r="AX21" s="112">
        <v>3</v>
      </c>
      <c r="AY21" s="138">
        <v>6</v>
      </c>
      <c r="AZ21" s="16">
        <f t="shared" si="27"/>
        <v>18</v>
      </c>
      <c r="BA21" s="151">
        <f t="shared" si="28"/>
        <v>4</v>
      </c>
    </row>
    <row r="22" spans="1:53" ht="15" x14ac:dyDescent="0.2">
      <c r="A22" s="93">
        <v>15</v>
      </c>
      <c r="B22" s="14" t="s">
        <v>39</v>
      </c>
      <c r="C22" s="15">
        <v>4713</v>
      </c>
      <c r="D22" s="16">
        <v>1186</v>
      </c>
      <c r="E22" s="111">
        <f t="shared" si="0"/>
        <v>2</v>
      </c>
      <c r="F22" s="18">
        <v>8.6528050000000007</v>
      </c>
      <c r="G22" s="19">
        <f t="shared" si="1"/>
        <v>0.18359441969021856</v>
      </c>
      <c r="H22" s="16">
        <f t="shared" si="2"/>
        <v>1</v>
      </c>
      <c r="I22" s="20">
        <f t="shared" si="3"/>
        <v>3</v>
      </c>
      <c r="J22" s="15">
        <v>20.549759999999999</v>
      </c>
      <c r="K22" s="111">
        <f t="shared" si="4"/>
        <v>2</v>
      </c>
      <c r="L22" s="15">
        <v>0</v>
      </c>
      <c r="M22" s="111">
        <v>0</v>
      </c>
      <c r="N22" s="18">
        <v>93.529266000000007</v>
      </c>
      <c r="O22" s="19">
        <f t="shared" si="5"/>
        <v>1.9844953532781668</v>
      </c>
      <c r="P22" s="112">
        <f t="shared" si="6"/>
        <v>2</v>
      </c>
      <c r="Q22" s="111">
        <f t="shared" si="7"/>
        <v>6</v>
      </c>
      <c r="R22" s="18">
        <v>94.289670000000001</v>
      </c>
      <c r="S22" s="16">
        <f t="shared" si="8"/>
        <v>1</v>
      </c>
      <c r="T22" s="20">
        <f t="shared" si="9"/>
        <v>3</v>
      </c>
      <c r="U22" s="15">
        <v>798.55</v>
      </c>
      <c r="V22" s="16">
        <v>523.15</v>
      </c>
      <c r="W22" s="19">
        <f t="shared" si="10"/>
        <v>65.51249139064555</v>
      </c>
      <c r="X22" s="112">
        <f t="shared" si="11"/>
        <v>3</v>
      </c>
      <c r="Y22" s="111">
        <f t="shared" si="12"/>
        <v>9</v>
      </c>
      <c r="Z22" s="18">
        <v>258.00279999999998</v>
      </c>
      <c r="AA22" s="22">
        <f t="shared" si="13"/>
        <v>5.4742796520263104</v>
      </c>
      <c r="AB22" s="112">
        <f t="shared" si="14"/>
        <v>1</v>
      </c>
      <c r="AC22" s="111">
        <f t="shared" si="15"/>
        <v>2</v>
      </c>
      <c r="AD22" s="18">
        <v>0</v>
      </c>
      <c r="AE22" s="19">
        <f t="shared" si="16"/>
        <v>0</v>
      </c>
      <c r="AF22" s="112">
        <v>0</v>
      </c>
      <c r="AG22" s="111">
        <f t="shared" si="17"/>
        <v>0</v>
      </c>
      <c r="AH22" s="18">
        <v>873.41160000000002</v>
      </c>
      <c r="AI22" s="19">
        <f t="shared" si="18"/>
        <v>18.531966900063654</v>
      </c>
      <c r="AJ22" s="112">
        <f t="shared" si="30"/>
        <v>2</v>
      </c>
      <c r="AK22" s="111">
        <f t="shared" si="19"/>
        <v>6</v>
      </c>
      <c r="AL22" s="18">
        <v>1197.5702803900001</v>
      </c>
      <c r="AM22" s="19">
        <f t="shared" si="20"/>
        <v>25.409935930193082</v>
      </c>
      <c r="AN22" s="16">
        <f t="shared" si="21"/>
        <v>2</v>
      </c>
      <c r="AO22" s="20">
        <f t="shared" si="22"/>
        <v>6</v>
      </c>
      <c r="AP22" s="34">
        <f t="shared" si="23"/>
        <v>3.5454545454545454</v>
      </c>
      <c r="AQ22" s="113">
        <f t="shared" si="24"/>
        <v>3</v>
      </c>
      <c r="AR22" s="114">
        <v>3</v>
      </c>
      <c r="AS22" s="41">
        <f t="shared" si="25"/>
        <v>9</v>
      </c>
      <c r="AT22" s="38">
        <f t="shared" si="26"/>
        <v>3</v>
      </c>
      <c r="AU22" s="38">
        <v>2</v>
      </c>
      <c r="AV22" s="45">
        <f t="shared" si="31"/>
        <v>1</v>
      </c>
      <c r="AW22" s="122">
        <f t="shared" si="32"/>
        <v>3</v>
      </c>
      <c r="AX22" s="112">
        <v>3</v>
      </c>
      <c r="AY22" s="138">
        <v>7</v>
      </c>
      <c r="AZ22" s="16">
        <f t="shared" si="27"/>
        <v>21</v>
      </c>
      <c r="BA22" s="151">
        <f t="shared" si="28"/>
        <v>4</v>
      </c>
    </row>
    <row r="23" spans="1:53" ht="15" x14ac:dyDescent="0.2">
      <c r="A23" s="93">
        <v>16</v>
      </c>
      <c r="B23" s="14" t="s">
        <v>40</v>
      </c>
      <c r="C23" s="15">
        <v>18654</v>
      </c>
      <c r="D23" s="16">
        <v>4824</v>
      </c>
      <c r="E23" s="111">
        <f t="shared" si="0"/>
        <v>4</v>
      </c>
      <c r="F23" s="18">
        <v>111.36596399999999</v>
      </c>
      <c r="G23" s="19">
        <f t="shared" si="1"/>
        <v>0.59700849147635893</v>
      </c>
      <c r="H23" s="16">
        <f t="shared" si="2"/>
        <v>1</v>
      </c>
      <c r="I23" s="20">
        <f t="shared" si="3"/>
        <v>3</v>
      </c>
      <c r="J23" s="15">
        <v>101.85378999999999</v>
      </c>
      <c r="K23" s="111">
        <f t="shared" si="4"/>
        <v>4</v>
      </c>
      <c r="L23" s="15">
        <v>73</v>
      </c>
      <c r="M23" s="111">
        <f t="shared" ref="M23:M32" si="33">IF(L23&lt;20,1,IF(L23&lt;50,2,IF(L23&lt;100,3,4)))</f>
        <v>3</v>
      </c>
      <c r="N23" s="18">
        <v>79.972158999999991</v>
      </c>
      <c r="O23" s="19">
        <f t="shared" si="5"/>
        <v>0.42871319288088339</v>
      </c>
      <c r="P23" s="112">
        <f t="shared" si="6"/>
        <v>1</v>
      </c>
      <c r="Q23" s="111">
        <f t="shared" si="7"/>
        <v>3</v>
      </c>
      <c r="R23" s="18">
        <v>538.33186000000001</v>
      </c>
      <c r="S23" s="16">
        <f t="shared" si="8"/>
        <v>4</v>
      </c>
      <c r="T23" s="20">
        <f t="shared" si="9"/>
        <v>12</v>
      </c>
      <c r="U23" s="15">
        <v>1292.9100000000001</v>
      </c>
      <c r="V23" s="16">
        <v>929.88</v>
      </c>
      <c r="W23" s="19">
        <f t="shared" si="10"/>
        <v>71.921479453326214</v>
      </c>
      <c r="X23" s="112">
        <f t="shared" si="11"/>
        <v>4</v>
      </c>
      <c r="Y23" s="111">
        <f t="shared" si="12"/>
        <v>12</v>
      </c>
      <c r="Z23" s="18">
        <v>13181.8609</v>
      </c>
      <c r="AA23" s="22">
        <f t="shared" si="13"/>
        <v>70.66506325721025</v>
      </c>
      <c r="AB23" s="112">
        <f t="shared" si="14"/>
        <v>3</v>
      </c>
      <c r="AC23" s="111">
        <f t="shared" si="15"/>
        <v>6</v>
      </c>
      <c r="AD23" s="18">
        <v>0</v>
      </c>
      <c r="AE23" s="19">
        <f t="shared" si="16"/>
        <v>0</v>
      </c>
      <c r="AF23" s="112">
        <v>0</v>
      </c>
      <c r="AG23" s="111">
        <f t="shared" si="17"/>
        <v>0</v>
      </c>
      <c r="AH23" s="18">
        <v>4600.8370000000004</v>
      </c>
      <c r="AI23" s="19">
        <f t="shared" si="18"/>
        <v>24.664077409670853</v>
      </c>
      <c r="AJ23" s="112">
        <f t="shared" si="30"/>
        <v>2</v>
      </c>
      <c r="AK23" s="111">
        <f t="shared" si="19"/>
        <v>6</v>
      </c>
      <c r="AL23" s="18">
        <v>11065.195860899999</v>
      </c>
      <c r="AM23" s="19">
        <f t="shared" si="20"/>
        <v>59.318086527822445</v>
      </c>
      <c r="AN23" s="16">
        <f t="shared" si="21"/>
        <v>3</v>
      </c>
      <c r="AO23" s="20">
        <f t="shared" si="22"/>
        <v>9</v>
      </c>
      <c r="AP23" s="34">
        <f t="shared" si="23"/>
        <v>5.6363636363636367</v>
      </c>
      <c r="AQ23" s="113">
        <f t="shared" si="24"/>
        <v>4</v>
      </c>
      <c r="AR23" s="114">
        <v>2</v>
      </c>
      <c r="AS23" s="41">
        <f t="shared" si="25"/>
        <v>8</v>
      </c>
      <c r="AT23" s="38">
        <f t="shared" si="26"/>
        <v>3</v>
      </c>
      <c r="AU23" s="38">
        <v>2</v>
      </c>
      <c r="AV23" s="45">
        <f t="shared" si="31"/>
        <v>1</v>
      </c>
      <c r="AW23" s="122">
        <f t="shared" si="32"/>
        <v>3</v>
      </c>
      <c r="AX23" s="112">
        <v>3</v>
      </c>
      <c r="AY23" s="138">
        <v>5</v>
      </c>
      <c r="AZ23" s="16">
        <f t="shared" si="27"/>
        <v>15</v>
      </c>
      <c r="BA23" s="140">
        <f t="shared" si="28"/>
        <v>3</v>
      </c>
    </row>
    <row r="24" spans="1:53" ht="15" x14ac:dyDescent="0.2">
      <c r="A24" s="93">
        <v>17</v>
      </c>
      <c r="B24" s="14" t="s">
        <v>41</v>
      </c>
      <c r="C24" s="15">
        <v>10456</v>
      </c>
      <c r="D24" s="16">
        <v>3541</v>
      </c>
      <c r="E24" s="111">
        <f t="shared" si="0"/>
        <v>4</v>
      </c>
      <c r="F24" s="18">
        <v>6.6885389999999996</v>
      </c>
      <c r="G24" s="19">
        <f t="shared" si="1"/>
        <v>6.3968429609793417E-2</v>
      </c>
      <c r="H24" s="16">
        <f t="shared" si="2"/>
        <v>1</v>
      </c>
      <c r="I24" s="20">
        <f t="shared" si="3"/>
        <v>3</v>
      </c>
      <c r="J24" s="15">
        <v>93.15204</v>
      </c>
      <c r="K24" s="111">
        <f t="shared" si="4"/>
        <v>3</v>
      </c>
      <c r="L24" s="15">
        <v>12</v>
      </c>
      <c r="M24" s="111">
        <f t="shared" si="33"/>
        <v>1</v>
      </c>
      <c r="N24" s="18">
        <v>124.455451</v>
      </c>
      <c r="O24" s="19">
        <f t="shared" si="5"/>
        <v>1.1902778404743688</v>
      </c>
      <c r="P24" s="112">
        <f t="shared" si="6"/>
        <v>2</v>
      </c>
      <c r="Q24" s="111">
        <f t="shared" si="7"/>
        <v>6</v>
      </c>
      <c r="R24" s="18">
        <v>245.11726000000002</v>
      </c>
      <c r="S24" s="16">
        <f t="shared" si="8"/>
        <v>4</v>
      </c>
      <c r="T24" s="20">
        <f t="shared" si="9"/>
        <v>12</v>
      </c>
      <c r="U24" s="15">
        <v>1350.37</v>
      </c>
      <c r="V24" s="16">
        <v>986.32</v>
      </c>
      <c r="W24" s="19">
        <f t="shared" si="10"/>
        <v>73.040722172441647</v>
      </c>
      <c r="X24" s="112">
        <f t="shared" si="11"/>
        <v>4</v>
      </c>
      <c r="Y24" s="111">
        <f t="shared" si="12"/>
        <v>12</v>
      </c>
      <c r="Z24" s="18">
        <v>761.88329999999996</v>
      </c>
      <c r="AA24" s="22">
        <f t="shared" si="13"/>
        <v>7.2865656082631975</v>
      </c>
      <c r="AB24" s="112">
        <f t="shared" si="14"/>
        <v>1</v>
      </c>
      <c r="AC24" s="111">
        <f t="shared" si="15"/>
        <v>2</v>
      </c>
      <c r="AD24" s="18">
        <v>0</v>
      </c>
      <c r="AE24" s="19">
        <f t="shared" si="16"/>
        <v>0</v>
      </c>
      <c r="AF24" s="112">
        <v>0</v>
      </c>
      <c r="AG24" s="111">
        <f t="shared" si="17"/>
        <v>0</v>
      </c>
      <c r="AH24" s="18">
        <v>3468.7725999999998</v>
      </c>
      <c r="AI24" s="19">
        <f t="shared" si="18"/>
        <v>33.174948355011473</v>
      </c>
      <c r="AJ24" s="112">
        <f t="shared" si="30"/>
        <v>3</v>
      </c>
      <c r="AK24" s="111">
        <f t="shared" si="19"/>
        <v>9</v>
      </c>
      <c r="AL24" s="18">
        <v>3091.3050877400001</v>
      </c>
      <c r="AM24" s="19">
        <f t="shared" si="20"/>
        <v>29.564891810826321</v>
      </c>
      <c r="AN24" s="16">
        <f t="shared" si="21"/>
        <v>2</v>
      </c>
      <c r="AO24" s="20">
        <f t="shared" si="22"/>
        <v>6</v>
      </c>
      <c r="AP24" s="34">
        <f t="shared" si="23"/>
        <v>5.2727272727272725</v>
      </c>
      <c r="AQ24" s="113">
        <f t="shared" si="24"/>
        <v>4</v>
      </c>
      <c r="AR24" s="114">
        <v>3</v>
      </c>
      <c r="AS24" s="41">
        <f t="shared" si="25"/>
        <v>12</v>
      </c>
      <c r="AT24" s="38">
        <f t="shared" si="26"/>
        <v>4</v>
      </c>
      <c r="AU24" s="38">
        <v>2</v>
      </c>
      <c r="AV24" s="45">
        <f t="shared" si="31"/>
        <v>2</v>
      </c>
      <c r="AW24" s="123">
        <f t="shared" si="32"/>
        <v>4</v>
      </c>
      <c r="AX24" s="112">
        <v>3</v>
      </c>
      <c r="AY24" s="138">
        <v>6</v>
      </c>
      <c r="AZ24" s="16">
        <f t="shared" si="27"/>
        <v>18</v>
      </c>
      <c r="BA24" s="151">
        <f t="shared" si="28"/>
        <v>4</v>
      </c>
    </row>
    <row r="25" spans="1:53" ht="15" x14ac:dyDescent="0.2">
      <c r="A25" s="93">
        <v>18</v>
      </c>
      <c r="B25" s="14" t="s">
        <v>42</v>
      </c>
      <c r="C25" s="15">
        <v>6666</v>
      </c>
      <c r="D25" s="16">
        <v>2486</v>
      </c>
      <c r="E25" s="111">
        <f t="shared" si="0"/>
        <v>3</v>
      </c>
      <c r="F25" s="18">
        <v>4.7610739999999998</v>
      </c>
      <c r="G25" s="19">
        <f t="shared" si="1"/>
        <v>7.1423252325232528E-2</v>
      </c>
      <c r="H25" s="16">
        <f t="shared" si="2"/>
        <v>1</v>
      </c>
      <c r="I25" s="20">
        <f t="shared" si="3"/>
        <v>3</v>
      </c>
      <c r="J25" s="15">
        <v>41.829589999999996</v>
      </c>
      <c r="K25" s="111">
        <f t="shared" si="4"/>
        <v>2</v>
      </c>
      <c r="L25" s="15">
        <v>5</v>
      </c>
      <c r="M25" s="111">
        <f t="shared" si="33"/>
        <v>1</v>
      </c>
      <c r="N25" s="18">
        <v>94.019373999999999</v>
      </c>
      <c r="O25" s="19">
        <f t="shared" si="5"/>
        <v>1.4104316531653165</v>
      </c>
      <c r="P25" s="112">
        <f t="shared" si="6"/>
        <v>2</v>
      </c>
      <c r="Q25" s="111">
        <f t="shared" si="7"/>
        <v>6</v>
      </c>
      <c r="R25" s="18">
        <v>160.30731</v>
      </c>
      <c r="S25" s="16">
        <f t="shared" si="8"/>
        <v>3</v>
      </c>
      <c r="T25" s="20">
        <f t="shared" si="9"/>
        <v>9</v>
      </c>
      <c r="U25" s="15">
        <v>841.48</v>
      </c>
      <c r="V25" s="16">
        <v>508.37</v>
      </c>
      <c r="W25" s="19">
        <f t="shared" si="10"/>
        <v>60.413794742596373</v>
      </c>
      <c r="X25" s="112">
        <f t="shared" si="11"/>
        <v>3</v>
      </c>
      <c r="Y25" s="111">
        <f t="shared" si="12"/>
        <v>9</v>
      </c>
      <c r="Z25" s="18">
        <v>212.42449999999999</v>
      </c>
      <c r="AA25" s="22">
        <f t="shared" si="13"/>
        <v>3.1866861686168617</v>
      </c>
      <c r="AB25" s="112">
        <f t="shared" si="14"/>
        <v>1</v>
      </c>
      <c r="AC25" s="111">
        <f t="shared" si="15"/>
        <v>2</v>
      </c>
      <c r="AD25" s="18">
        <v>0</v>
      </c>
      <c r="AE25" s="19">
        <f t="shared" si="16"/>
        <v>0</v>
      </c>
      <c r="AF25" s="112">
        <v>0</v>
      </c>
      <c r="AG25" s="111">
        <f t="shared" si="17"/>
        <v>0</v>
      </c>
      <c r="AH25" s="18">
        <v>2055.6257999999998</v>
      </c>
      <c r="AI25" s="19">
        <f t="shared" si="18"/>
        <v>30.837470747074704</v>
      </c>
      <c r="AJ25" s="112">
        <f t="shared" si="30"/>
        <v>3</v>
      </c>
      <c r="AK25" s="111">
        <f t="shared" si="19"/>
        <v>9</v>
      </c>
      <c r="AL25" s="18">
        <v>1951.34478403</v>
      </c>
      <c r="AM25" s="19">
        <f t="shared" si="20"/>
        <v>29.273099070357034</v>
      </c>
      <c r="AN25" s="16">
        <f t="shared" si="21"/>
        <v>2</v>
      </c>
      <c r="AO25" s="20">
        <f t="shared" si="22"/>
        <v>6</v>
      </c>
      <c r="AP25" s="34">
        <f t="shared" si="23"/>
        <v>4.5454545454545459</v>
      </c>
      <c r="AQ25" s="113">
        <f t="shared" si="24"/>
        <v>4</v>
      </c>
      <c r="AR25" s="114">
        <v>3</v>
      </c>
      <c r="AS25" s="41">
        <f t="shared" si="25"/>
        <v>12</v>
      </c>
      <c r="AT25" s="38">
        <f t="shared" si="26"/>
        <v>4</v>
      </c>
      <c r="AU25" s="38">
        <v>2</v>
      </c>
      <c r="AV25" s="45">
        <f t="shared" si="31"/>
        <v>2</v>
      </c>
      <c r="AW25" s="123">
        <f t="shared" si="32"/>
        <v>4</v>
      </c>
      <c r="AX25" s="112">
        <v>3</v>
      </c>
      <c r="AY25" s="138">
        <v>6</v>
      </c>
      <c r="AZ25" s="16">
        <f t="shared" si="27"/>
        <v>18</v>
      </c>
      <c r="BA25" s="151">
        <f t="shared" si="28"/>
        <v>4</v>
      </c>
    </row>
    <row r="26" spans="1:53" ht="15" x14ac:dyDescent="0.2">
      <c r="A26" s="93">
        <v>19</v>
      </c>
      <c r="B26" s="14" t="s">
        <v>43</v>
      </c>
      <c r="C26" s="15">
        <v>12234</v>
      </c>
      <c r="D26" s="16">
        <v>3162</v>
      </c>
      <c r="E26" s="111">
        <f t="shared" si="0"/>
        <v>4</v>
      </c>
      <c r="F26" s="18">
        <v>5.4012799999999999</v>
      </c>
      <c r="G26" s="19">
        <f t="shared" si="1"/>
        <v>4.4149746607814289E-2</v>
      </c>
      <c r="H26" s="16">
        <f t="shared" si="2"/>
        <v>1</v>
      </c>
      <c r="I26" s="20">
        <f t="shared" si="3"/>
        <v>3</v>
      </c>
      <c r="J26" s="15">
        <v>62.112900000000003</v>
      </c>
      <c r="K26" s="111">
        <f t="shared" si="4"/>
        <v>3</v>
      </c>
      <c r="L26" s="15">
        <v>5</v>
      </c>
      <c r="M26" s="111">
        <f t="shared" si="33"/>
        <v>1</v>
      </c>
      <c r="N26" s="18">
        <v>42.210588000000001</v>
      </c>
      <c r="O26" s="19">
        <f t="shared" si="5"/>
        <v>0.34502687591956843</v>
      </c>
      <c r="P26" s="112">
        <f t="shared" si="6"/>
        <v>1</v>
      </c>
      <c r="Q26" s="111">
        <f t="shared" si="7"/>
        <v>3</v>
      </c>
      <c r="R26" s="18">
        <v>84.135220000000004</v>
      </c>
      <c r="S26" s="16">
        <f t="shared" si="8"/>
        <v>1</v>
      </c>
      <c r="T26" s="20">
        <f t="shared" si="9"/>
        <v>3</v>
      </c>
      <c r="U26" s="15">
        <v>964.89</v>
      </c>
      <c r="V26" s="16">
        <v>653.19000000000005</v>
      </c>
      <c r="W26" s="19">
        <f t="shared" si="10"/>
        <v>67.695799521188945</v>
      </c>
      <c r="X26" s="112">
        <f t="shared" si="11"/>
        <v>3</v>
      </c>
      <c r="Y26" s="111">
        <f t="shared" si="12"/>
        <v>9</v>
      </c>
      <c r="Z26" s="18">
        <v>1577.7176999999999</v>
      </c>
      <c r="AA26" s="22">
        <f t="shared" si="13"/>
        <v>12.896172143207455</v>
      </c>
      <c r="AB26" s="112">
        <f t="shared" si="14"/>
        <v>1</v>
      </c>
      <c r="AC26" s="111">
        <f t="shared" si="15"/>
        <v>2</v>
      </c>
      <c r="AD26" s="18">
        <v>0</v>
      </c>
      <c r="AE26" s="19">
        <f t="shared" si="16"/>
        <v>0</v>
      </c>
      <c r="AF26" s="112">
        <v>0</v>
      </c>
      <c r="AG26" s="111">
        <f t="shared" si="17"/>
        <v>0</v>
      </c>
      <c r="AH26" s="18">
        <v>2674.0374999999999</v>
      </c>
      <c r="AI26" s="19">
        <f t="shared" si="18"/>
        <v>21.857426025829653</v>
      </c>
      <c r="AJ26" s="112">
        <f t="shared" si="30"/>
        <v>2</v>
      </c>
      <c r="AK26" s="111">
        <f t="shared" si="19"/>
        <v>6</v>
      </c>
      <c r="AL26" s="18">
        <v>1360.25809706</v>
      </c>
      <c r="AM26" s="19">
        <f t="shared" si="20"/>
        <v>11.118670075690698</v>
      </c>
      <c r="AN26" s="16">
        <f t="shared" si="21"/>
        <v>2</v>
      </c>
      <c r="AO26" s="20">
        <f t="shared" si="22"/>
        <v>6</v>
      </c>
      <c r="AP26" s="34">
        <f t="shared" si="23"/>
        <v>3.6363636363636362</v>
      </c>
      <c r="AQ26" s="113">
        <f t="shared" si="24"/>
        <v>3</v>
      </c>
      <c r="AR26" s="114">
        <v>4</v>
      </c>
      <c r="AS26" s="41">
        <f t="shared" si="25"/>
        <v>12</v>
      </c>
      <c r="AT26" s="38">
        <f t="shared" si="26"/>
        <v>4</v>
      </c>
      <c r="AU26" s="38">
        <v>2</v>
      </c>
      <c r="AV26" s="45">
        <f t="shared" si="31"/>
        <v>2</v>
      </c>
      <c r="AW26" s="123">
        <f t="shared" si="32"/>
        <v>4</v>
      </c>
      <c r="AX26" s="112">
        <v>3</v>
      </c>
      <c r="AY26" s="138">
        <v>7</v>
      </c>
      <c r="AZ26" s="16">
        <f t="shared" si="27"/>
        <v>21</v>
      </c>
      <c r="BA26" s="151">
        <f t="shared" si="28"/>
        <v>4</v>
      </c>
    </row>
    <row r="27" spans="1:53" ht="15" x14ac:dyDescent="0.2">
      <c r="A27" s="93">
        <v>20</v>
      </c>
      <c r="B27" s="14" t="s">
        <v>44</v>
      </c>
      <c r="C27" s="15">
        <v>5788</v>
      </c>
      <c r="D27" s="16">
        <v>860</v>
      </c>
      <c r="E27" s="111">
        <f t="shared" si="0"/>
        <v>1</v>
      </c>
      <c r="F27" s="18">
        <v>20.998054</v>
      </c>
      <c r="G27" s="19">
        <f t="shared" si="1"/>
        <v>0.36278600552868007</v>
      </c>
      <c r="H27" s="16">
        <f t="shared" si="2"/>
        <v>1</v>
      </c>
      <c r="I27" s="20">
        <f t="shared" si="3"/>
        <v>3</v>
      </c>
      <c r="J27" s="15">
        <v>50.648710000000001</v>
      </c>
      <c r="K27" s="111">
        <f t="shared" si="4"/>
        <v>3</v>
      </c>
      <c r="L27" s="15">
        <v>83</v>
      </c>
      <c r="M27" s="111">
        <f t="shared" si="33"/>
        <v>3</v>
      </c>
      <c r="N27" s="18">
        <v>29.004345000000001</v>
      </c>
      <c r="O27" s="19">
        <f t="shared" si="5"/>
        <v>0.50111169661368349</v>
      </c>
      <c r="P27" s="112">
        <f t="shared" si="6"/>
        <v>1</v>
      </c>
      <c r="Q27" s="111">
        <f t="shared" si="7"/>
        <v>3</v>
      </c>
      <c r="R27" s="18">
        <v>92.129460000000009</v>
      </c>
      <c r="S27" s="16">
        <f t="shared" si="8"/>
        <v>1</v>
      </c>
      <c r="T27" s="20">
        <f t="shared" si="9"/>
        <v>3</v>
      </c>
      <c r="U27" s="15">
        <v>592.07000000000005</v>
      </c>
      <c r="V27" s="16">
        <v>393.64</v>
      </c>
      <c r="W27" s="19">
        <f t="shared" si="10"/>
        <v>66.485381796071408</v>
      </c>
      <c r="X27" s="112">
        <f t="shared" si="11"/>
        <v>3</v>
      </c>
      <c r="Y27" s="111">
        <f t="shared" si="12"/>
        <v>9</v>
      </c>
      <c r="Z27" s="18">
        <v>5125.0684000000001</v>
      </c>
      <c r="AA27" s="22">
        <f t="shared" si="13"/>
        <v>88.546447823082246</v>
      </c>
      <c r="AB27" s="112">
        <f t="shared" si="14"/>
        <v>4</v>
      </c>
      <c r="AC27" s="111">
        <f t="shared" si="15"/>
        <v>8</v>
      </c>
      <c r="AD27" s="18">
        <v>0</v>
      </c>
      <c r="AE27" s="19">
        <f t="shared" si="16"/>
        <v>0</v>
      </c>
      <c r="AF27" s="112">
        <v>0</v>
      </c>
      <c r="AG27" s="111">
        <f t="shared" si="17"/>
        <v>0</v>
      </c>
      <c r="AH27" s="18">
        <v>573.96069999999997</v>
      </c>
      <c r="AI27" s="19">
        <f t="shared" si="18"/>
        <v>9.916390808569453</v>
      </c>
      <c r="AJ27" s="112">
        <f t="shared" si="30"/>
        <v>1</v>
      </c>
      <c r="AK27" s="111">
        <f t="shared" si="19"/>
        <v>3</v>
      </c>
      <c r="AL27" s="18">
        <v>2533.9149443699998</v>
      </c>
      <c r="AM27" s="19">
        <f t="shared" si="20"/>
        <v>43.778765452142359</v>
      </c>
      <c r="AN27" s="16">
        <f t="shared" si="21"/>
        <v>3</v>
      </c>
      <c r="AO27" s="20">
        <f t="shared" si="22"/>
        <v>9</v>
      </c>
      <c r="AP27" s="34">
        <f t="shared" si="23"/>
        <v>4.0909090909090908</v>
      </c>
      <c r="AQ27" s="113">
        <f t="shared" si="24"/>
        <v>4</v>
      </c>
      <c r="AR27" s="114">
        <v>3</v>
      </c>
      <c r="AS27" s="41">
        <f t="shared" si="25"/>
        <v>12</v>
      </c>
      <c r="AT27" s="38">
        <f t="shared" si="26"/>
        <v>4</v>
      </c>
      <c r="AU27" s="38">
        <v>1</v>
      </c>
      <c r="AV27" s="45">
        <f t="shared" si="31"/>
        <v>3</v>
      </c>
      <c r="AW27" s="123">
        <f t="shared" si="32"/>
        <v>4</v>
      </c>
      <c r="AX27" s="112">
        <v>3</v>
      </c>
      <c r="AY27" s="138">
        <v>6</v>
      </c>
      <c r="AZ27" s="16">
        <f t="shared" si="27"/>
        <v>18</v>
      </c>
      <c r="BA27" s="151">
        <f t="shared" si="28"/>
        <v>4</v>
      </c>
    </row>
    <row r="28" spans="1:53" ht="15" x14ac:dyDescent="0.2">
      <c r="A28" s="93">
        <v>21</v>
      </c>
      <c r="B28" s="14" t="s">
        <v>45</v>
      </c>
      <c r="C28" s="15">
        <v>11055</v>
      </c>
      <c r="D28" s="16">
        <v>4020</v>
      </c>
      <c r="E28" s="111">
        <f t="shared" si="0"/>
        <v>4</v>
      </c>
      <c r="F28" s="18">
        <v>18.500485999999999</v>
      </c>
      <c r="G28" s="19">
        <f t="shared" si="1"/>
        <v>0.16734948891904114</v>
      </c>
      <c r="H28" s="16">
        <f t="shared" si="2"/>
        <v>1</v>
      </c>
      <c r="I28" s="20">
        <f t="shared" si="3"/>
        <v>3</v>
      </c>
      <c r="J28" s="15">
        <v>82.737390000000005</v>
      </c>
      <c r="K28" s="111">
        <f t="shared" si="4"/>
        <v>3</v>
      </c>
      <c r="L28" s="15">
        <v>2</v>
      </c>
      <c r="M28" s="111">
        <f t="shared" si="33"/>
        <v>1</v>
      </c>
      <c r="N28" s="18">
        <v>38.341051</v>
      </c>
      <c r="O28" s="19">
        <f t="shared" si="5"/>
        <v>0.34682090456806874</v>
      </c>
      <c r="P28" s="112">
        <f t="shared" si="6"/>
        <v>1</v>
      </c>
      <c r="Q28" s="111">
        <f t="shared" si="7"/>
        <v>3</v>
      </c>
      <c r="R28" s="18">
        <v>212.04906</v>
      </c>
      <c r="S28" s="16">
        <f t="shared" si="8"/>
        <v>4</v>
      </c>
      <c r="T28" s="20">
        <f t="shared" si="9"/>
        <v>12</v>
      </c>
      <c r="U28" s="15">
        <v>966.22</v>
      </c>
      <c r="V28" s="16">
        <v>681.69</v>
      </c>
      <c r="W28" s="19">
        <f t="shared" si="10"/>
        <v>70.55225517997971</v>
      </c>
      <c r="X28" s="112">
        <f t="shared" si="11"/>
        <v>4</v>
      </c>
      <c r="Y28" s="111">
        <f t="shared" si="12"/>
        <v>12</v>
      </c>
      <c r="Z28" s="18">
        <v>6265.7129999999997</v>
      </c>
      <c r="AA28" s="22">
        <f t="shared" si="13"/>
        <v>56.677639077340572</v>
      </c>
      <c r="AB28" s="112">
        <f t="shared" si="14"/>
        <v>3</v>
      </c>
      <c r="AC28" s="111">
        <f t="shared" si="15"/>
        <v>6</v>
      </c>
      <c r="AD28" s="18">
        <v>0</v>
      </c>
      <c r="AE28" s="19">
        <f t="shared" si="16"/>
        <v>0</v>
      </c>
      <c r="AF28" s="112">
        <v>0</v>
      </c>
      <c r="AG28" s="111">
        <f t="shared" si="17"/>
        <v>0</v>
      </c>
      <c r="AH28" s="18">
        <v>213.61609999999999</v>
      </c>
      <c r="AI28" s="19">
        <f t="shared" si="18"/>
        <v>1.9323030303030304</v>
      </c>
      <c r="AJ28" s="112">
        <f t="shared" si="30"/>
        <v>1</v>
      </c>
      <c r="AK28" s="111">
        <f t="shared" si="19"/>
        <v>3</v>
      </c>
      <c r="AL28" s="18">
        <v>4542.3955026200001</v>
      </c>
      <c r="AM28" s="19">
        <f t="shared" si="20"/>
        <v>41.089059272908187</v>
      </c>
      <c r="AN28" s="16">
        <f t="shared" si="21"/>
        <v>3</v>
      </c>
      <c r="AO28" s="20">
        <f t="shared" si="22"/>
        <v>9</v>
      </c>
      <c r="AP28" s="34">
        <f t="shared" si="23"/>
        <v>5.0909090909090908</v>
      </c>
      <c r="AQ28" s="113">
        <f t="shared" si="24"/>
        <v>4</v>
      </c>
      <c r="AR28" s="114">
        <v>2</v>
      </c>
      <c r="AS28" s="41">
        <f t="shared" si="25"/>
        <v>8</v>
      </c>
      <c r="AT28" s="38">
        <f t="shared" si="26"/>
        <v>3</v>
      </c>
      <c r="AU28" s="38">
        <v>2</v>
      </c>
      <c r="AV28" s="45">
        <f t="shared" si="31"/>
        <v>1</v>
      </c>
      <c r="AW28" s="122">
        <f t="shared" si="32"/>
        <v>3</v>
      </c>
      <c r="AX28" s="112">
        <v>3</v>
      </c>
      <c r="AY28" s="138">
        <v>5</v>
      </c>
      <c r="AZ28" s="16">
        <f t="shared" si="27"/>
        <v>15</v>
      </c>
      <c r="BA28" s="140">
        <f t="shared" si="28"/>
        <v>3</v>
      </c>
    </row>
    <row r="29" spans="1:53" ht="15" x14ac:dyDescent="0.2">
      <c r="A29" s="93">
        <v>22</v>
      </c>
      <c r="B29" s="14" t="s">
        <v>46</v>
      </c>
      <c r="C29" s="15">
        <v>10930</v>
      </c>
      <c r="D29" s="16">
        <v>1338</v>
      </c>
      <c r="E29" s="111">
        <f t="shared" si="0"/>
        <v>2</v>
      </c>
      <c r="F29" s="18">
        <v>31.432511999999999</v>
      </c>
      <c r="G29" s="19">
        <f t="shared" si="1"/>
        <v>0.28758016468435499</v>
      </c>
      <c r="H29" s="16">
        <f t="shared" si="2"/>
        <v>1</v>
      </c>
      <c r="I29" s="20">
        <f t="shared" si="3"/>
        <v>3</v>
      </c>
      <c r="J29" s="15">
        <v>57.626649999999998</v>
      </c>
      <c r="K29" s="111">
        <f t="shared" si="4"/>
        <v>3</v>
      </c>
      <c r="L29" s="15">
        <v>125</v>
      </c>
      <c r="M29" s="111">
        <f t="shared" si="33"/>
        <v>4</v>
      </c>
      <c r="N29" s="18">
        <v>122.538026</v>
      </c>
      <c r="O29" s="19">
        <f t="shared" si="5"/>
        <v>1.1211164318389752</v>
      </c>
      <c r="P29" s="112">
        <f t="shared" si="6"/>
        <v>2</v>
      </c>
      <c r="Q29" s="111">
        <f t="shared" si="7"/>
        <v>6</v>
      </c>
      <c r="R29" s="18">
        <v>213.83833999999999</v>
      </c>
      <c r="S29" s="16">
        <f t="shared" si="8"/>
        <v>4</v>
      </c>
      <c r="T29" s="20">
        <f t="shared" si="9"/>
        <v>12</v>
      </c>
      <c r="U29" s="15">
        <v>3197.63</v>
      </c>
      <c r="V29" s="16">
        <v>1293.1300000000001</v>
      </c>
      <c r="W29" s="19">
        <f t="shared" si="10"/>
        <v>40.440263570206689</v>
      </c>
      <c r="X29" s="112">
        <f t="shared" si="11"/>
        <v>3</v>
      </c>
      <c r="Y29" s="111">
        <f t="shared" si="12"/>
        <v>9</v>
      </c>
      <c r="Z29" s="18">
        <v>4473.2782999999999</v>
      </c>
      <c r="AA29" s="22">
        <f t="shared" si="13"/>
        <v>40.926608417200363</v>
      </c>
      <c r="AB29" s="112">
        <f t="shared" si="14"/>
        <v>2</v>
      </c>
      <c r="AC29" s="111">
        <f t="shared" si="15"/>
        <v>4</v>
      </c>
      <c r="AD29" s="18">
        <v>127.10790300000001</v>
      </c>
      <c r="AE29" s="19">
        <f t="shared" si="16"/>
        <v>1.1629268344007322</v>
      </c>
      <c r="AF29" s="112">
        <f>IF(AE29&lt;1,1,IF(AE29&lt;10,2,IF(AE29&lt;15,3,4)))</f>
        <v>2</v>
      </c>
      <c r="AG29" s="111">
        <f t="shared" si="17"/>
        <v>4</v>
      </c>
      <c r="AH29" s="18">
        <v>1537.0162</v>
      </c>
      <c r="AI29" s="19">
        <f t="shared" si="18"/>
        <v>14.062362305580969</v>
      </c>
      <c r="AJ29" s="112">
        <f t="shared" si="30"/>
        <v>2</v>
      </c>
      <c r="AK29" s="111">
        <f t="shared" si="19"/>
        <v>6</v>
      </c>
      <c r="AL29" s="18">
        <v>4111.4682573999999</v>
      </c>
      <c r="AM29" s="19">
        <f t="shared" si="20"/>
        <v>37.616361000914914</v>
      </c>
      <c r="AN29" s="16">
        <f t="shared" si="21"/>
        <v>3</v>
      </c>
      <c r="AO29" s="20">
        <f t="shared" si="22"/>
        <v>9</v>
      </c>
      <c r="AP29" s="34">
        <f t="shared" si="23"/>
        <v>5.6363636363636367</v>
      </c>
      <c r="AQ29" s="113">
        <f t="shared" si="24"/>
        <v>4</v>
      </c>
      <c r="AR29" s="114">
        <v>3</v>
      </c>
      <c r="AS29" s="41">
        <f t="shared" si="25"/>
        <v>12</v>
      </c>
      <c r="AT29" s="38">
        <f t="shared" si="26"/>
        <v>4</v>
      </c>
      <c r="AU29" s="38">
        <v>3</v>
      </c>
      <c r="AV29" s="45">
        <f t="shared" si="31"/>
        <v>1</v>
      </c>
      <c r="AW29" s="122">
        <f t="shared" si="32"/>
        <v>3</v>
      </c>
      <c r="AX29" s="112">
        <v>3</v>
      </c>
      <c r="AY29" s="138">
        <v>7</v>
      </c>
      <c r="AZ29" s="16">
        <f t="shared" si="27"/>
        <v>21</v>
      </c>
      <c r="BA29" s="151">
        <f t="shared" si="28"/>
        <v>4</v>
      </c>
    </row>
    <row r="30" spans="1:53" ht="15" x14ac:dyDescent="0.2">
      <c r="A30" s="93">
        <v>23</v>
      </c>
      <c r="B30" s="14" t="s">
        <v>47</v>
      </c>
      <c r="C30" s="15">
        <v>8798</v>
      </c>
      <c r="D30" s="16">
        <v>1235</v>
      </c>
      <c r="E30" s="111">
        <f t="shared" si="0"/>
        <v>2</v>
      </c>
      <c r="F30" s="18">
        <v>40.951332000000001</v>
      </c>
      <c r="G30" s="19">
        <f t="shared" si="1"/>
        <v>0.46546183223459875</v>
      </c>
      <c r="H30" s="16">
        <f t="shared" si="2"/>
        <v>1</v>
      </c>
      <c r="I30" s="20">
        <f t="shared" si="3"/>
        <v>3</v>
      </c>
      <c r="J30" s="15">
        <v>47.021349999999998</v>
      </c>
      <c r="K30" s="111">
        <f t="shared" si="4"/>
        <v>2</v>
      </c>
      <c r="L30" s="15">
        <v>4</v>
      </c>
      <c r="M30" s="111">
        <f t="shared" si="33"/>
        <v>1</v>
      </c>
      <c r="N30" s="18">
        <v>181.200976</v>
      </c>
      <c r="O30" s="19">
        <f t="shared" si="5"/>
        <v>2.0595700841100251</v>
      </c>
      <c r="P30" s="112">
        <f t="shared" si="6"/>
        <v>2</v>
      </c>
      <c r="Q30" s="111">
        <f t="shared" si="7"/>
        <v>6</v>
      </c>
      <c r="R30" s="18">
        <v>186.17951000000002</v>
      </c>
      <c r="S30" s="16">
        <f t="shared" si="8"/>
        <v>3</v>
      </c>
      <c r="T30" s="20">
        <f t="shared" si="9"/>
        <v>9</v>
      </c>
      <c r="U30" s="15">
        <v>1099.07</v>
      </c>
      <c r="V30" s="16">
        <v>628.97</v>
      </c>
      <c r="W30" s="19">
        <f t="shared" si="10"/>
        <v>57.227474137225109</v>
      </c>
      <c r="X30" s="112">
        <f t="shared" si="11"/>
        <v>3</v>
      </c>
      <c r="Y30" s="111">
        <f t="shared" si="12"/>
        <v>9</v>
      </c>
      <c r="Z30" s="18">
        <v>7869.9994999999999</v>
      </c>
      <c r="AA30" s="22">
        <f t="shared" si="13"/>
        <v>89.452142532393722</v>
      </c>
      <c r="AB30" s="112">
        <f t="shared" si="14"/>
        <v>4</v>
      </c>
      <c r="AC30" s="111">
        <f t="shared" si="15"/>
        <v>8</v>
      </c>
      <c r="AD30" s="18">
        <v>0</v>
      </c>
      <c r="AE30" s="19">
        <f t="shared" si="16"/>
        <v>0</v>
      </c>
      <c r="AF30" s="112">
        <v>0</v>
      </c>
      <c r="AG30" s="111">
        <f t="shared" si="17"/>
        <v>0</v>
      </c>
      <c r="AH30" s="18">
        <v>0</v>
      </c>
      <c r="AI30" s="19">
        <f t="shared" si="18"/>
        <v>0</v>
      </c>
      <c r="AJ30" s="112">
        <v>0</v>
      </c>
      <c r="AK30" s="111">
        <f t="shared" si="19"/>
        <v>0</v>
      </c>
      <c r="AL30" s="18">
        <v>3959.93747979</v>
      </c>
      <c r="AM30" s="19">
        <f t="shared" si="20"/>
        <v>45.009518979199818</v>
      </c>
      <c r="AN30" s="16">
        <f t="shared" si="21"/>
        <v>3</v>
      </c>
      <c r="AO30" s="20">
        <f t="shared" si="22"/>
        <v>9</v>
      </c>
      <c r="AP30" s="34">
        <f t="shared" si="23"/>
        <v>4.4545454545454541</v>
      </c>
      <c r="AQ30" s="113">
        <f t="shared" si="24"/>
        <v>4</v>
      </c>
      <c r="AR30" s="114">
        <v>3</v>
      </c>
      <c r="AS30" s="41">
        <f t="shared" si="25"/>
        <v>12</v>
      </c>
      <c r="AT30" s="38">
        <f t="shared" si="26"/>
        <v>4</v>
      </c>
      <c r="AU30" s="38">
        <v>2</v>
      </c>
      <c r="AV30" s="45">
        <f t="shared" si="31"/>
        <v>2</v>
      </c>
      <c r="AW30" s="123">
        <f t="shared" si="32"/>
        <v>4</v>
      </c>
      <c r="AX30" s="112">
        <v>3</v>
      </c>
      <c r="AY30" s="138">
        <v>7</v>
      </c>
      <c r="AZ30" s="16">
        <f t="shared" si="27"/>
        <v>21</v>
      </c>
      <c r="BA30" s="151">
        <f t="shared" si="28"/>
        <v>4</v>
      </c>
    </row>
    <row r="31" spans="1:53" ht="15" x14ac:dyDescent="0.2">
      <c r="A31" s="93">
        <v>24</v>
      </c>
      <c r="B31" s="14" t="s">
        <v>48</v>
      </c>
      <c r="C31" s="15">
        <v>8600</v>
      </c>
      <c r="D31" s="16">
        <v>2822</v>
      </c>
      <c r="E31" s="111">
        <f t="shared" si="0"/>
        <v>3</v>
      </c>
      <c r="F31" s="18">
        <v>0.47865200000000002</v>
      </c>
      <c r="G31" s="19">
        <f t="shared" si="1"/>
        <v>5.5657209302325582E-3</v>
      </c>
      <c r="H31" s="16">
        <f t="shared" si="2"/>
        <v>1</v>
      </c>
      <c r="I31" s="20">
        <f t="shared" si="3"/>
        <v>3</v>
      </c>
      <c r="J31" s="15">
        <v>57.709650000000003</v>
      </c>
      <c r="K31" s="111">
        <f t="shared" si="4"/>
        <v>3</v>
      </c>
      <c r="L31" s="15">
        <v>9</v>
      </c>
      <c r="M31" s="111">
        <f t="shared" si="33"/>
        <v>1</v>
      </c>
      <c r="N31" s="18">
        <v>172.28521899999998</v>
      </c>
      <c r="O31" s="19">
        <f t="shared" si="5"/>
        <v>2.0033164999999999</v>
      </c>
      <c r="P31" s="112">
        <f t="shared" si="6"/>
        <v>2</v>
      </c>
      <c r="Q31" s="111">
        <f t="shared" si="7"/>
        <v>6</v>
      </c>
      <c r="R31" s="18">
        <v>151.51595</v>
      </c>
      <c r="S31" s="16">
        <f t="shared" si="8"/>
        <v>3</v>
      </c>
      <c r="T31" s="20">
        <f t="shared" si="9"/>
        <v>9</v>
      </c>
      <c r="U31" s="15">
        <v>658.89</v>
      </c>
      <c r="V31" s="16">
        <v>471.11</v>
      </c>
      <c r="W31" s="19">
        <f t="shared" si="10"/>
        <v>71.500553961966347</v>
      </c>
      <c r="X31" s="112">
        <f t="shared" si="11"/>
        <v>4</v>
      </c>
      <c r="Y31" s="111">
        <f t="shared" si="12"/>
        <v>12</v>
      </c>
      <c r="Z31" s="18">
        <v>8278.3325000000004</v>
      </c>
      <c r="AA31" s="22">
        <f t="shared" si="13"/>
        <v>96.259680232558139</v>
      </c>
      <c r="AB31" s="112">
        <f t="shared" si="14"/>
        <v>4</v>
      </c>
      <c r="AC31" s="111">
        <f t="shared" si="15"/>
        <v>8</v>
      </c>
      <c r="AD31" s="18">
        <v>0</v>
      </c>
      <c r="AE31" s="19">
        <f t="shared" si="16"/>
        <v>0</v>
      </c>
      <c r="AF31" s="112">
        <v>0</v>
      </c>
      <c r="AG31" s="111">
        <f t="shared" si="17"/>
        <v>0</v>
      </c>
      <c r="AH31" s="18">
        <v>5138.1656999999996</v>
      </c>
      <c r="AI31" s="19">
        <f t="shared" si="18"/>
        <v>59.746112790697673</v>
      </c>
      <c r="AJ31" s="112">
        <f>IF(AI31&lt;10,1,IF(AI31&lt;30,2,IF(AI31&lt;60,3,4)))</f>
        <v>3</v>
      </c>
      <c r="AK31" s="111">
        <f t="shared" si="19"/>
        <v>9</v>
      </c>
      <c r="AL31" s="18">
        <v>3590.6793281599998</v>
      </c>
      <c r="AM31" s="19">
        <f t="shared" si="20"/>
        <v>41.752085211162786</v>
      </c>
      <c r="AN31" s="16">
        <f t="shared" si="21"/>
        <v>3</v>
      </c>
      <c r="AO31" s="20">
        <f t="shared" si="22"/>
        <v>9</v>
      </c>
      <c r="AP31" s="34">
        <f t="shared" si="23"/>
        <v>5.7272727272727275</v>
      </c>
      <c r="AQ31" s="113">
        <f t="shared" si="24"/>
        <v>4</v>
      </c>
      <c r="AR31" s="114">
        <v>4</v>
      </c>
      <c r="AS31" s="41">
        <f t="shared" si="25"/>
        <v>16</v>
      </c>
      <c r="AT31" s="38">
        <f t="shared" si="26"/>
        <v>4</v>
      </c>
      <c r="AU31" s="38">
        <v>3</v>
      </c>
      <c r="AV31" s="45">
        <f t="shared" si="31"/>
        <v>1</v>
      </c>
      <c r="AW31" s="122">
        <f t="shared" si="32"/>
        <v>3</v>
      </c>
      <c r="AX31" s="112">
        <v>3</v>
      </c>
      <c r="AY31" s="138">
        <v>7</v>
      </c>
      <c r="AZ31" s="16">
        <f t="shared" si="27"/>
        <v>21</v>
      </c>
      <c r="BA31" s="151">
        <f t="shared" si="28"/>
        <v>4</v>
      </c>
    </row>
    <row r="32" spans="1:53" ht="15" x14ac:dyDescent="0.2">
      <c r="A32" s="93">
        <v>25</v>
      </c>
      <c r="B32" s="14" t="s">
        <v>49</v>
      </c>
      <c r="C32" s="15">
        <v>3739</v>
      </c>
      <c r="D32" s="16">
        <v>572</v>
      </c>
      <c r="E32" s="111">
        <f t="shared" si="0"/>
        <v>1</v>
      </c>
      <c r="F32" s="18">
        <v>0.66742200000000007</v>
      </c>
      <c r="G32" s="19">
        <f t="shared" si="1"/>
        <v>1.7850280823749669E-2</v>
      </c>
      <c r="H32" s="16">
        <f t="shared" si="2"/>
        <v>1</v>
      </c>
      <c r="I32" s="20">
        <f t="shared" si="3"/>
        <v>3</v>
      </c>
      <c r="J32" s="15">
        <v>28.844200000000001</v>
      </c>
      <c r="K32" s="111">
        <f t="shared" si="4"/>
        <v>2</v>
      </c>
      <c r="L32" s="15">
        <v>2</v>
      </c>
      <c r="M32" s="111">
        <f t="shared" si="33"/>
        <v>1</v>
      </c>
      <c r="N32" s="18">
        <v>19.965064000000002</v>
      </c>
      <c r="O32" s="19">
        <f t="shared" si="5"/>
        <v>0.53396801283765716</v>
      </c>
      <c r="P32" s="112">
        <f t="shared" si="6"/>
        <v>1</v>
      </c>
      <c r="Q32" s="111">
        <f t="shared" si="7"/>
        <v>3</v>
      </c>
      <c r="R32" s="18">
        <v>58.566019999999995</v>
      </c>
      <c r="S32" s="16">
        <f t="shared" si="8"/>
        <v>1</v>
      </c>
      <c r="T32" s="20">
        <f t="shared" si="9"/>
        <v>3</v>
      </c>
      <c r="U32" s="15">
        <v>520.4</v>
      </c>
      <c r="V32" s="16">
        <v>234.14</v>
      </c>
      <c r="W32" s="19">
        <f t="shared" si="10"/>
        <v>44.992313604919296</v>
      </c>
      <c r="X32" s="112">
        <f t="shared" si="11"/>
        <v>3</v>
      </c>
      <c r="Y32" s="111">
        <f t="shared" si="12"/>
        <v>9</v>
      </c>
      <c r="Z32" s="18">
        <v>3385.4146999999998</v>
      </c>
      <c r="AA32" s="22">
        <f t="shared" si="13"/>
        <v>90.543319069269856</v>
      </c>
      <c r="AB32" s="112">
        <f t="shared" si="14"/>
        <v>4</v>
      </c>
      <c r="AC32" s="111">
        <f t="shared" si="15"/>
        <v>8</v>
      </c>
      <c r="AD32" s="18">
        <v>4.6259980000000001</v>
      </c>
      <c r="AE32" s="19">
        <f t="shared" si="16"/>
        <v>0.12372286707675849</v>
      </c>
      <c r="AF32" s="112">
        <f>IF(AE32&lt;1,1,IF(AE32&lt;10,2,IF(AE32&lt;15,3,4)))</f>
        <v>1</v>
      </c>
      <c r="AG32" s="111">
        <f t="shared" si="17"/>
        <v>2</v>
      </c>
      <c r="AH32" s="18">
        <v>1868.9023</v>
      </c>
      <c r="AI32" s="19">
        <f t="shared" si="18"/>
        <v>49.98401444236427</v>
      </c>
      <c r="AJ32" s="112">
        <f>IF(AI32&lt;10,1,IF(AI32&lt;30,2,IF(AI32&lt;60,3,4)))</f>
        <v>3</v>
      </c>
      <c r="AK32" s="111">
        <f t="shared" si="19"/>
        <v>9</v>
      </c>
      <c r="AL32" s="18">
        <v>2531.4948450000002</v>
      </c>
      <c r="AM32" s="19">
        <f t="shared" si="20"/>
        <v>67.705130917357593</v>
      </c>
      <c r="AN32" s="16">
        <f t="shared" si="21"/>
        <v>4</v>
      </c>
      <c r="AO32" s="20">
        <f t="shared" si="22"/>
        <v>12</v>
      </c>
      <c r="AP32" s="34">
        <f t="shared" si="23"/>
        <v>4.8181818181818183</v>
      </c>
      <c r="AQ32" s="113">
        <f t="shared" si="24"/>
        <v>4</v>
      </c>
      <c r="AR32" s="114">
        <v>1</v>
      </c>
      <c r="AS32" s="41">
        <f t="shared" si="25"/>
        <v>4</v>
      </c>
      <c r="AT32" s="38">
        <f t="shared" si="26"/>
        <v>2</v>
      </c>
      <c r="AU32" s="38">
        <v>2</v>
      </c>
      <c r="AV32" s="45">
        <f t="shared" si="31"/>
        <v>0</v>
      </c>
      <c r="AW32" s="121">
        <f t="shared" si="32"/>
        <v>2</v>
      </c>
      <c r="AX32" s="112">
        <v>3</v>
      </c>
      <c r="AY32" s="138">
        <v>5</v>
      </c>
      <c r="AZ32" s="16">
        <f t="shared" si="27"/>
        <v>15</v>
      </c>
      <c r="BA32" s="140">
        <f t="shared" si="28"/>
        <v>3</v>
      </c>
    </row>
    <row r="33" spans="1:53" ht="15.75" thickBot="1" x14ac:dyDescent="0.25">
      <c r="A33" s="98">
        <v>26</v>
      </c>
      <c r="B33" s="24" t="s">
        <v>50</v>
      </c>
      <c r="C33" s="25">
        <v>8155</v>
      </c>
      <c r="D33" s="26">
        <v>1782</v>
      </c>
      <c r="E33" s="115">
        <f t="shared" si="0"/>
        <v>2</v>
      </c>
      <c r="F33" s="28">
        <v>21.110782</v>
      </c>
      <c r="G33" s="29">
        <f t="shared" si="1"/>
        <v>0.25886918454935626</v>
      </c>
      <c r="H33" s="26">
        <f t="shared" si="2"/>
        <v>1</v>
      </c>
      <c r="I33" s="30">
        <f t="shared" si="3"/>
        <v>3</v>
      </c>
      <c r="J33" s="25">
        <v>69.088250000000002</v>
      </c>
      <c r="K33" s="115">
        <f t="shared" si="4"/>
        <v>3</v>
      </c>
      <c r="L33" s="25">
        <v>0</v>
      </c>
      <c r="M33" s="115">
        <v>0</v>
      </c>
      <c r="N33" s="28">
        <v>62.631841000000001</v>
      </c>
      <c r="O33" s="29">
        <f t="shared" si="5"/>
        <v>0.76801767014101774</v>
      </c>
      <c r="P33" s="116">
        <f t="shared" si="6"/>
        <v>1</v>
      </c>
      <c r="Q33" s="115">
        <f t="shared" si="7"/>
        <v>3</v>
      </c>
      <c r="R33" s="28">
        <v>152.90742</v>
      </c>
      <c r="S33" s="26">
        <f t="shared" si="8"/>
        <v>3</v>
      </c>
      <c r="T33" s="30">
        <f t="shared" si="9"/>
        <v>9</v>
      </c>
      <c r="U33" s="25">
        <v>839.89</v>
      </c>
      <c r="V33" s="26">
        <v>602.19000000000005</v>
      </c>
      <c r="W33" s="29">
        <f t="shared" si="10"/>
        <v>71.698674826465378</v>
      </c>
      <c r="X33" s="116">
        <f t="shared" si="11"/>
        <v>4</v>
      </c>
      <c r="Y33" s="115">
        <f t="shared" si="12"/>
        <v>12</v>
      </c>
      <c r="Z33" s="28">
        <v>4856.0505000000003</v>
      </c>
      <c r="AA33" s="32">
        <f t="shared" si="13"/>
        <v>59.546909871244637</v>
      </c>
      <c r="AB33" s="116">
        <f t="shared" si="14"/>
        <v>3</v>
      </c>
      <c r="AC33" s="115">
        <f t="shared" si="15"/>
        <v>6</v>
      </c>
      <c r="AD33" s="28">
        <v>0</v>
      </c>
      <c r="AE33" s="29">
        <f t="shared" si="16"/>
        <v>0</v>
      </c>
      <c r="AF33" s="116">
        <v>0</v>
      </c>
      <c r="AG33" s="115">
        <f t="shared" si="17"/>
        <v>0</v>
      </c>
      <c r="AH33" s="28">
        <v>3948.0073000000002</v>
      </c>
      <c r="AI33" s="29">
        <f t="shared" si="18"/>
        <v>48.41210668301656</v>
      </c>
      <c r="AJ33" s="116">
        <f>IF(AI33&lt;10,1,IF(AI33&lt;30,2,IF(AI33&lt;60,3,4)))</f>
        <v>3</v>
      </c>
      <c r="AK33" s="115">
        <f t="shared" si="19"/>
        <v>9</v>
      </c>
      <c r="AL33" s="28">
        <v>3396.7551507899998</v>
      </c>
      <c r="AM33" s="29">
        <f t="shared" si="20"/>
        <v>41.652423676149596</v>
      </c>
      <c r="AN33" s="26">
        <f t="shared" si="21"/>
        <v>3</v>
      </c>
      <c r="AO33" s="30">
        <f t="shared" si="22"/>
        <v>9</v>
      </c>
      <c r="AP33" s="34">
        <f t="shared" si="23"/>
        <v>5.0909090909090908</v>
      </c>
      <c r="AQ33" s="117">
        <f t="shared" si="24"/>
        <v>4</v>
      </c>
      <c r="AR33" s="114">
        <v>2</v>
      </c>
      <c r="AS33" s="41">
        <f t="shared" si="25"/>
        <v>8</v>
      </c>
      <c r="AT33" s="39">
        <f t="shared" si="26"/>
        <v>3</v>
      </c>
      <c r="AU33" s="39">
        <v>1</v>
      </c>
      <c r="AV33" s="45">
        <f t="shared" si="31"/>
        <v>2</v>
      </c>
      <c r="AW33" s="124">
        <f t="shared" si="32"/>
        <v>4</v>
      </c>
      <c r="AX33" s="112">
        <v>3</v>
      </c>
      <c r="AY33" s="138">
        <v>5</v>
      </c>
      <c r="AZ33" s="16">
        <f t="shared" si="27"/>
        <v>15</v>
      </c>
      <c r="BA33" s="140">
        <f t="shared" si="28"/>
        <v>3</v>
      </c>
    </row>
  </sheetData>
  <sortState xmlns:xlrd2="http://schemas.microsoft.com/office/spreadsheetml/2017/richdata2" ref="A8:BA33">
    <sortCondition ref="A8:A3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AT33"/>
  <sheetViews>
    <sheetView zoomScale="70" zoomScaleNormal="70" workbookViewId="0"/>
  </sheetViews>
  <sheetFormatPr defaultColWidth="9.140625" defaultRowHeight="12.75" x14ac:dyDescent="0.2"/>
  <cols>
    <col min="1" max="1" width="12" customWidth="1"/>
    <col min="2" max="2" width="25.28515625" bestFit="1" customWidth="1"/>
    <col min="5" max="5" width="15.42578125" customWidth="1"/>
    <col min="7" max="7" width="18" customWidth="1"/>
    <col min="8" max="8" width="16.42578125" customWidth="1"/>
    <col min="10" max="10" width="18.5703125" customWidth="1"/>
    <col min="11" max="11" width="11.85546875" customWidth="1"/>
    <col min="12" max="12" width="16.28515625" customWidth="1"/>
    <col min="20" max="20" width="23" customWidth="1"/>
    <col min="25" max="25" width="17.28515625" customWidth="1"/>
    <col min="35" max="35" width="9.140625" style="2"/>
    <col min="38" max="38" width="12.42578125" customWidth="1"/>
    <col min="39" max="39" width="13.85546875" customWidth="1"/>
    <col min="40" max="40" width="16.28515625" customWidth="1"/>
    <col min="42" max="42" width="14.7109375" customWidth="1"/>
  </cols>
  <sheetData>
    <row r="6" spans="1:46" ht="13.5" thickBot="1" x14ac:dyDescent="0.25"/>
    <row r="7" spans="1:46" ht="165.75" x14ac:dyDescent="0.2">
      <c r="A7" s="118" t="s">
        <v>0</v>
      </c>
      <c r="B7" s="87" t="s">
        <v>51</v>
      </c>
      <c r="C7" s="8" t="s">
        <v>1</v>
      </c>
      <c r="D7" s="9" t="s">
        <v>2</v>
      </c>
      <c r="E7" s="10" t="s">
        <v>58</v>
      </c>
      <c r="F7" s="8" t="s">
        <v>3</v>
      </c>
      <c r="G7" s="9" t="s">
        <v>54</v>
      </c>
      <c r="H7" s="10" t="s">
        <v>59</v>
      </c>
      <c r="I7" s="8" t="s">
        <v>4</v>
      </c>
      <c r="J7" s="10" t="s">
        <v>60</v>
      </c>
      <c r="K7" s="8" t="s">
        <v>5</v>
      </c>
      <c r="L7" s="10" t="s">
        <v>61</v>
      </c>
      <c r="M7" s="8" t="s">
        <v>6</v>
      </c>
      <c r="N7" s="11" t="s">
        <v>55</v>
      </c>
      <c r="O7" s="10" t="s">
        <v>62</v>
      </c>
      <c r="P7" s="8" t="s">
        <v>7</v>
      </c>
      <c r="Q7" s="10" t="s">
        <v>65</v>
      </c>
      <c r="R7" s="8" t="s">
        <v>8</v>
      </c>
      <c r="S7" s="9" t="s">
        <v>9</v>
      </c>
      <c r="T7" s="9" t="s">
        <v>10</v>
      </c>
      <c r="U7" s="10" t="s">
        <v>66</v>
      </c>
      <c r="V7" s="8" t="s">
        <v>11</v>
      </c>
      <c r="W7" s="9" t="s">
        <v>84</v>
      </c>
      <c r="X7" s="10" t="s">
        <v>79</v>
      </c>
      <c r="Y7" s="8" t="s">
        <v>12</v>
      </c>
      <c r="Z7" s="9" t="s">
        <v>13</v>
      </c>
      <c r="AA7" s="10" t="s">
        <v>70</v>
      </c>
      <c r="AB7" s="8" t="s">
        <v>14</v>
      </c>
      <c r="AC7" s="9" t="s">
        <v>88</v>
      </c>
      <c r="AD7" s="87" t="s">
        <v>72</v>
      </c>
      <c r="AE7" s="8" t="s">
        <v>15</v>
      </c>
      <c r="AF7" s="9" t="s">
        <v>16</v>
      </c>
      <c r="AG7" s="9" t="s">
        <v>73</v>
      </c>
      <c r="AH7" s="10" t="s">
        <v>81</v>
      </c>
      <c r="AI7" s="33" t="s">
        <v>56</v>
      </c>
      <c r="AJ7" s="37" t="s">
        <v>57</v>
      </c>
      <c r="AK7" s="88" t="s">
        <v>17</v>
      </c>
      <c r="AL7" s="89" t="s">
        <v>18</v>
      </c>
      <c r="AM7" s="90" t="s">
        <v>19</v>
      </c>
      <c r="AN7" s="90" t="s">
        <v>20</v>
      </c>
      <c r="AO7" s="91" t="s">
        <v>21</v>
      </c>
      <c r="AP7" s="90" t="s">
        <v>22</v>
      </c>
      <c r="AQ7" s="92" t="s">
        <v>23</v>
      </c>
      <c r="AR7" s="92" t="s">
        <v>24</v>
      </c>
      <c r="AS7" s="92" t="s">
        <v>25</v>
      </c>
      <c r="AT7" s="92" t="s">
        <v>26</v>
      </c>
    </row>
    <row r="8" spans="1:46" ht="15" x14ac:dyDescent="0.2">
      <c r="A8" s="93">
        <v>1</v>
      </c>
      <c r="B8" s="14" t="s">
        <v>27</v>
      </c>
      <c r="C8" s="66">
        <v>24016</v>
      </c>
      <c r="D8" s="60">
        <v>4069</v>
      </c>
      <c r="E8" s="94">
        <f t="shared" ref="E8:E33" si="0">IF(D8&lt;1000,1,IF(D8&lt;2000,2,IF(D8&lt;3000,3,4)))</f>
        <v>4</v>
      </c>
      <c r="F8" s="71">
        <v>33.001579</v>
      </c>
      <c r="G8" s="62">
        <f t="shared" ref="G8:G33" si="1">(F8/C8)*100</f>
        <v>0.13741496918720852</v>
      </c>
      <c r="H8" s="74">
        <f t="shared" ref="H8:H33" si="2">IF(G8&lt;1,1,IF(G8&lt;1,2,IF(G8&lt;4,3,4)))</f>
        <v>1</v>
      </c>
      <c r="I8" s="66">
        <v>150.23260999999999</v>
      </c>
      <c r="J8" s="94">
        <f t="shared" ref="J8:J33" si="3">IF(I8&lt;10,1,IF(I8&lt;50,2,IF(I8&lt;100,3,4)))</f>
        <v>4</v>
      </c>
      <c r="K8" s="66">
        <v>16</v>
      </c>
      <c r="L8" s="94">
        <f>IF(K8&lt;20,1,IF(K8&lt;50,2,IF(K8&lt;100,3,4)))</f>
        <v>1</v>
      </c>
      <c r="M8" s="71">
        <v>276.60380299999997</v>
      </c>
      <c r="N8" s="62">
        <f t="shared" ref="N8:N33" si="4">M8/C8*100</f>
        <v>1.1517480138241172</v>
      </c>
      <c r="O8" s="94">
        <f t="shared" ref="O8:O33" si="5">IF(N8&lt;1,1,IF(N8&lt;7,2,IF(N8&lt;7.5,3,4)))</f>
        <v>2</v>
      </c>
      <c r="P8" s="71">
        <v>330.36003000000005</v>
      </c>
      <c r="Q8" s="74">
        <f t="shared" ref="Q8:Q33" si="6">IF(P8&lt;100,1,IF(P8&lt;150,2,IF(P8&lt;200,3,4)))</f>
        <v>4</v>
      </c>
      <c r="R8" s="66">
        <v>1983.64</v>
      </c>
      <c r="S8" s="60">
        <v>1105.55</v>
      </c>
      <c r="T8" s="62">
        <f t="shared" ref="T8:T33" si="7">S8/R8*100</f>
        <v>55.733399205500987</v>
      </c>
      <c r="U8" s="94">
        <f t="shared" ref="U8:U33" si="8">IF(T8&lt;10,1,IF(T8&lt;40,2,IF(T8&lt;70,3,4)))</f>
        <v>3</v>
      </c>
      <c r="V8" s="71">
        <v>6473.2362999999996</v>
      </c>
      <c r="W8" s="63">
        <f t="shared" ref="W8:W33" si="9">V8/C8*100</f>
        <v>26.953848684210524</v>
      </c>
      <c r="X8" s="94">
        <f t="shared" ref="X8:X33" si="10">IF(W8&lt;25,1,IF(W8&lt;50,2,IF(W8&lt;75,3,4)))</f>
        <v>2</v>
      </c>
      <c r="Y8" s="71">
        <v>0</v>
      </c>
      <c r="Z8" s="62">
        <f t="shared" ref="Z8:Z33" si="11">Y8/C8*100</f>
        <v>0</v>
      </c>
      <c r="AA8" s="94">
        <v>0</v>
      </c>
      <c r="AB8" s="71">
        <v>8796.4411999999993</v>
      </c>
      <c r="AC8" s="62">
        <f t="shared" ref="AC8:AC33" si="12">AB8/C8*100</f>
        <v>36.627420053297797</v>
      </c>
      <c r="AD8" s="94">
        <f>IF(AC8&lt;10,1,IF(AC8&lt;30,2,IF(AC8&lt;60,3,4)))</f>
        <v>3</v>
      </c>
      <c r="AE8" s="71">
        <v>7567.8963120899998</v>
      </c>
      <c r="AF8" s="62">
        <f t="shared" ref="AF8:AF33" si="13">AE8/C8*100</f>
        <v>31.51189337146069</v>
      </c>
      <c r="AG8" s="60">
        <f t="shared" ref="AG8:AG33" si="14">IF(AF8&lt;10,1,IF(AF8&lt;30,2,IF(AF8&lt;60,3,4)))</f>
        <v>3</v>
      </c>
      <c r="AH8" s="74">
        <f t="shared" ref="AH8:AH33" si="15">AG8*3</f>
        <v>9</v>
      </c>
      <c r="AI8" s="78">
        <f t="shared" ref="AI8:AI33" si="16">(AH8+AD8+AA8+X8+U8+Q8+O8+L8+J8+H8+E8)/11</f>
        <v>3</v>
      </c>
      <c r="AJ8" s="100">
        <f t="shared" ref="AJ8:AJ33" si="17">IF(AI8&lt;2,1,IF(AI8&lt;3,2,IF(AI8&lt;4,3,4)))</f>
        <v>3</v>
      </c>
      <c r="AK8" s="95">
        <v>3</v>
      </c>
      <c r="AL8" s="82">
        <f t="shared" ref="AL8:AL33" si="18">AJ8*AK8</f>
        <v>9</v>
      </c>
      <c r="AM8" s="38">
        <f t="shared" ref="AM8:AM33" si="19">IF(AL8&lt;3,1,IF(AL8&lt;5,2,IF(AL8&lt;12,3,4)))</f>
        <v>3</v>
      </c>
      <c r="AN8" s="38">
        <v>2</v>
      </c>
      <c r="AO8" s="96">
        <f>AM8-AN8</f>
        <v>1</v>
      </c>
      <c r="AP8" s="131">
        <f>IF(AO8&lt;-1,1,IF(AO8&lt;1,2,IF(AO8=1,3,4)))</f>
        <v>3</v>
      </c>
      <c r="AQ8" s="97">
        <v>2</v>
      </c>
      <c r="AR8" s="138">
        <v>7</v>
      </c>
      <c r="AS8" s="60">
        <f>AQ8*AR8</f>
        <v>14</v>
      </c>
      <c r="AT8" s="152">
        <f>IF(AS8&lt;6,1,IF(AS8&lt;12,2,IF(AS8&lt;18,3,4)))</f>
        <v>3</v>
      </c>
    </row>
    <row r="9" spans="1:46" ht="15" x14ac:dyDescent="0.2">
      <c r="A9" s="93">
        <v>2</v>
      </c>
      <c r="B9" s="14" t="s">
        <v>28</v>
      </c>
      <c r="C9" s="66">
        <v>3218</v>
      </c>
      <c r="D9" s="60">
        <v>1040</v>
      </c>
      <c r="E9" s="94">
        <f t="shared" si="0"/>
        <v>2</v>
      </c>
      <c r="F9" s="71">
        <v>0.60615600000000003</v>
      </c>
      <c r="G9" s="62">
        <f t="shared" si="1"/>
        <v>1.883642013673089E-2</v>
      </c>
      <c r="H9" s="74">
        <f t="shared" si="2"/>
        <v>1</v>
      </c>
      <c r="I9" s="66">
        <v>28.398439999999997</v>
      </c>
      <c r="J9" s="94">
        <f t="shared" si="3"/>
        <v>2</v>
      </c>
      <c r="K9" s="66">
        <v>0</v>
      </c>
      <c r="L9" s="94">
        <v>0</v>
      </c>
      <c r="M9" s="71">
        <v>9.2501309999999997</v>
      </c>
      <c r="N9" s="62">
        <f t="shared" si="4"/>
        <v>0.28744968924798009</v>
      </c>
      <c r="O9" s="94">
        <f t="shared" si="5"/>
        <v>1</v>
      </c>
      <c r="P9" s="71">
        <v>28.250869999999999</v>
      </c>
      <c r="Q9" s="74">
        <f t="shared" si="6"/>
        <v>1</v>
      </c>
      <c r="R9" s="66">
        <v>244.9</v>
      </c>
      <c r="S9" s="60">
        <v>129.72999999999999</v>
      </c>
      <c r="T9" s="62">
        <f t="shared" si="7"/>
        <v>52.972641894650877</v>
      </c>
      <c r="U9" s="94">
        <f t="shared" si="8"/>
        <v>3</v>
      </c>
      <c r="V9" s="71">
        <v>3179.7833000000001</v>
      </c>
      <c r="W9" s="63">
        <f t="shared" si="9"/>
        <v>98.812408328154135</v>
      </c>
      <c r="X9" s="94">
        <f t="shared" si="10"/>
        <v>4</v>
      </c>
      <c r="Y9" s="71">
        <v>0</v>
      </c>
      <c r="Z9" s="62">
        <f t="shared" si="11"/>
        <v>0</v>
      </c>
      <c r="AA9" s="94">
        <v>0</v>
      </c>
      <c r="AB9" s="71">
        <v>2705.7498999999998</v>
      </c>
      <c r="AC9" s="62">
        <f t="shared" si="12"/>
        <v>84.081724673710369</v>
      </c>
      <c r="AD9" s="94">
        <f>IF(AC9&lt;10,1,IF(AC9&lt;30,2,IF(AC9&lt;60,3,4)))</f>
        <v>4</v>
      </c>
      <c r="AE9" s="71">
        <v>1819.9798080999999</v>
      </c>
      <c r="AF9" s="62">
        <f t="shared" si="13"/>
        <v>56.556240152268487</v>
      </c>
      <c r="AG9" s="60">
        <f t="shared" si="14"/>
        <v>3</v>
      </c>
      <c r="AH9" s="74">
        <f t="shared" si="15"/>
        <v>9</v>
      </c>
      <c r="AI9" s="78">
        <f t="shared" si="16"/>
        <v>2.4545454545454546</v>
      </c>
      <c r="AJ9" s="100">
        <f t="shared" si="17"/>
        <v>2</v>
      </c>
      <c r="AK9" s="95">
        <v>3</v>
      </c>
      <c r="AL9" s="82">
        <f t="shared" si="18"/>
        <v>6</v>
      </c>
      <c r="AM9" s="38">
        <f t="shared" si="19"/>
        <v>3</v>
      </c>
      <c r="AN9" s="38">
        <v>1</v>
      </c>
      <c r="AO9" s="96">
        <f>AM9-AN9</f>
        <v>2</v>
      </c>
      <c r="AP9" s="130">
        <f>IF(AO9&lt;-1,1,IF(AO9&lt;1,2,IF(AO9=1,3,4)))</f>
        <v>4</v>
      </c>
      <c r="AQ9" s="97">
        <v>2</v>
      </c>
      <c r="AR9" s="138">
        <v>7</v>
      </c>
      <c r="AS9" s="60">
        <f t="shared" ref="AS9:AS33" si="20">AQ9*AR9</f>
        <v>14</v>
      </c>
      <c r="AT9" s="152">
        <f t="shared" ref="AT9:AT33" si="21">IF(AS9&lt;6,1,IF(AS9&lt;12,2,IF(AS9&lt;18,3,4)))</f>
        <v>3</v>
      </c>
    </row>
    <row r="10" spans="1:46" ht="15" x14ac:dyDescent="0.2">
      <c r="A10" s="93">
        <v>3</v>
      </c>
      <c r="B10" s="23" t="s">
        <v>52</v>
      </c>
      <c r="C10" s="66">
        <v>1151</v>
      </c>
      <c r="D10" s="60">
        <v>179</v>
      </c>
      <c r="E10" s="94">
        <f t="shared" si="0"/>
        <v>1</v>
      </c>
      <c r="F10" s="71">
        <v>0.36213800000000002</v>
      </c>
      <c r="G10" s="62">
        <f t="shared" si="1"/>
        <v>3.1462901824500442E-2</v>
      </c>
      <c r="H10" s="74">
        <f t="shared" si="2"/>
        <v>1</v>
      </c>
      <c r="I10" s="66">
        <v>6.0833999999999993</v>
      </c>
      <c r="J10" s="94">
        <f t="shared" si="3"/>
        <v>1</v>
      </c>
      <c r="K10" s="66">
        <v>8</v>
      </c>
      <c r="L10" s="94">
        <f t="shared" ref="L10:L20" si="22">IF(K10&lt;20,1,IF(K10&lt;50,2,IF(K10&lt;100,3,4)))</f>
        <v>1</v>
      </c>
      <c r="M10" s="71">
        <v>11.295439</v>
      </c>
      <c r="N10" s="62">
        <f t="shared" si="4"/>
        <v>0.98135873153779329</v>
      </c>
      <c r="O10" s="94">
        <f t="shared" si="5"/>
        <v>1</v>
      </c>
      <c r="P10" s="71">
        <v>12.434059999999999</v>
      </c>
      <c r="Q10" s="74">
        <f t="shared" si="6"/>
        <v>1</v>
      </c>
      <c r="R10" s="66">
        <v>500.85</v>
      </c>
      <c r="S10" s="60">
        <v>170.44</v>
      </c>
      <c r="T10" s="62">
        <f t="shared" si="7"/>
        <v>34.030148747129878</v>
      </c>
      <c r="U10" s="94">
        <f t="shared" si="8"/>
        <v>2</v>
      </c>
      <c r="V10" s="71">
        <v>85.769499999999994</v>
      </c>
      <c r="W10" s="63">
        <f t="shared" si="9"/>
        <v>7.4517376194613378</v>
      </c>
      <c r="X10" s="94">
        <f t="shared" si="10"/>
        <v>1</v>
      </c>
      <c r="Y10" s="71">
        <v>0</v>
      </c>
      <c r="Z10" s="62">
        <f t="shared" si="11"/>
        <v>0</v>
      </c>
      <c r="AA10" s="94">
        <v>0</v>
      </c>
      <c r="AB10" s="71">
        <v>0</v>
      </c>
      <c r="AC10" s="62">
        <f t="shared" si="12"/>
        <v>0</v>
      </c>
      <c r="AD10" s="94">
        <v>0</v>
      </c>
      <c r="AE10" s="71">
        <v>140.276665334</v>
      </c>
      <c r="AF10" s="62">
        <f t="shared" si="13"/>
        <v>12.187373182797568</v>
      </c>
      <c r="AG10" s="60">
        <f t="shared" si="14"/>
        <v>2</v>
      </c>
      <c r="AH10" s="74">
        <f t="shared" si="15"/>
        <v>6</v>
      </c>
      <c r="AI10" s="78">
        <f t="shared" si="16"/>
        <v>1.3636363636363635</v>
      </c>
      <c r="AJ10" s="100">
        <f t="shared" si="17"/>
        <v>1</v>
      </c>
      <c r="AK10" s="95">
        <v>4</v>
      </c>
      <c r="AL10" s="82">
        <f t="shared" si="18"/>
        <v>4</v>
      </c>
      <c r="AM10" s="38">
        <f t="shared" si="19"/>
        <v>2</v>
      </c>
      <c r="AN10" s="38">
        <v>2</v>
      </c>
      <c r="AO10" s="96">
        <f>AM10-AN10</f>
        <v>0</v>
      </c>
      <c r="AP10" s="132">
        <f>IF(AO10&lt;-1,1,IF(AO10&lt;1,2,IF(AO10=1,3,4)))</f>
        <v>2</v>
      </c>
      <c r="AQ10" s="97">
        <v>2</v>
      </c>
      <c r="AR10" s="138">
        <v>7</v>
      </c>
      <c r="AS10" s="60">
        <f t="shared" si="20"/>
        <v>14</v>
      </c>
      <c r="AT10" s="152">
        <f t="shared" si="21"/>
        <v>3</v>
      </c>
    </row>
    <row r="11" spans="1:46" ht="15" x14ac:dyDescent="0.2">
      <c r="A11" s="93">
        <v>4</v>
      </c>
      <c r="B11" s="14" t="s">
        <v>29</v>
      </c>
      <c r="C11" s="66">
        <v>2072</v>
      </c>
      <c r="D11" s="60">
        <v>733</v>
      </c>
      <c r="E11" s="94">
        <f t="shared" si="0"/>
        <v>1</v>
      </c>
      <c r="F11" s="71">
        <v>2.5038650000000002</v>
      </c>
      <c r="G11" s="62">
        <f t="shared" si="1"/>
        <v>0.12084290540540542</v>
      </c>
      <c r="H11" s="74">
        <f t="shared" si="2"/>
        <v>1</v>
      </c>
      <c r="I11" s="66">
        <v>17.450020000000002</v>
      </c>
      <c r="J11" s="94">
        <f t="shared" si="3"/>
        <v>2</v>
      </c>
      <c r="K11" s="66">
        <v>7</v>
      </c>
      <c r="L11" s="94">
        <f t="shared" si="22"/>
        <v>1</v>
      </c>
      <c r="M11" s="71">
        <v>8.1199349999999999</v>
      </c>
      <c r="N11" s="62">
        <f t="shared" si="4"/>
        <v>0.39188875482625485</v>
      </c>
      <c r="O11" s="94">
        <f t="shared" si="5"/>
        <v>1</v>
      </c>
      <c r="P11" s="71">
        <v>52.636650000000003</v>
      </c>
      <c r="Q11" s="74">
        <f t="shared" si="6"/>
        <v>1</v>
      </c>
      <c r="R11" s="66">
        <v>711.89</v>
      </c>
      <c r="S11" s="60">
        <v>525.46</v>
      </c>
      <c r="T11" s="62">
        <f t="shared" si="7"/>
        <v>73.811965331722604</v>
      </c>
      <c r="U11" s="94">
        <f t="shared" si="8"/>
        <v>4</v>
      </c>
      <c r="V11" s="71">
        <v>562.21299999999997</v>
      </c>
      <c r="W11" s="63">
        <f t="shared" si="9"/>
        <v>27.133832046332046</v>
      </c>
      <c r="X11" s="94">
        <f t="shared" si="10"/>
        <v>2</v>
      </c>
      <c r="Y11" s="71">
        <v>0</v>
      </c>
      <c r="Z11" s="62">
        <f t="shared" si="11"/>
        <v>0</v>
      </c>
      <c r="AA11" s="94">
        <v>0</v>
      </c>
      <c r="AB11" s="71">
        <v>582.20360000000005</v>
      </c>
      <c r="AC11" s="62">
        <f t="shared" si="12"/>
        <v>28.098629343629344</v>
      </c>
      <c r="AD11" s="94">
        <f t="shared" ref="AD11:AD29" si="23">IF(AC11&lt;10,1,IF(AC11&lt;30,2,IF(AC11&lt;60,3,4)))</f>
        <v>2</v>
      </c>
      <c r="AE11" s="71">
        <v>1068.64684708</v>
      </c>
      <c r="AF11" s="62">
        <f t="shared" si="13"/>
        <v>51.575620032818534</v>
      </c>
      <c r="AG11" s="60">
        <f t="shared" si="14"/>
        <v>3</v>
      </c>
      <c r="AH11" s="74">
        <f t="shared" si="15"/>
        <v>9</v>
      </c>
      <c r="AI11" s="78">
        <f t="shared" si="16"/>
        <v>2.1818181818181817</v>
      </c>
      <c r="AJ11" s="100">
        <f t="shared" si="17"/>
        <v>2</v>
      </c>
      <c r="AK11" s="95">
        <v>3</v>
      </c>
      <c r="AL11" s="82">
        <f t="shared" si="18"/>
        <v>6</v>
      </c>
      <c r="AM11" s="38">
        <f t="shared" si="19"/>
        <v>3</v>
      </c>
      <c r="AN11" s="38">
        <v>2</v>
      </c>
      <c r="AO11" s="96">
        <f>AM11-AN11</f>
        <v>1</v>
      </c>
      <c r="AP11" s="131">
        <f>IF(AO11&lt;-1,1,IF(AO11&lt;1,2,IF(AO11=1,3,4)))</f>
        <v>3</v>
      </c>
      <c r="AQ11" s="97">
        <v>2</v>
      </c>
      <c r="AR11" s="138">
        <v>7</v>
      </c>
      <c r="AS11" s="60">
        <f t="shared" si="20"/>
        <v>14</v>
      </c>
      <c r="AT11" s="152">
        <f t="shared" si="21"/>
        <v>3</v>
      </c>
    </row>
    <row r="12" spans="1:46" ht="15" x14ac:dyDescent="0.2">
      <c r="A12" s="93">
        <v>5</v>
      </c>
      <c r="B12" s="14" t="s">
        <v>30</v>
      </c>
      <c r="C12" s="66">
        <v>8249</v>
      </c>
      <c r="D12" s="60">
        <v>1644</v>
      </c>
      <c r="E12" s="94">
        <f t="shared" si="0"/>
        <v>2</v>
      </c>
      <c r="F12" s="71">
        <v>6.7809749999999998</v>
      </c>
      <c r="G12" s="62">
        <f t="shared" si="1"/>
        <v>8.220360043641653E-2</v>
      </c>
      <c r="H12" s="74">
        <f t="shared" si="2"/>
        <v>1</v>
      </c>
      <c r="I12" s="66">
        <v>67.598710000000011</v>
      </c>
      <c r="J12" s="94">
        <f t="shared" si="3"/>
        <v>3</v>
      </c>
      <c r="K12" s="66">
        <v>13</v>
      </c>
      <c r="L12" s="94">
        <f t="shared" si="22"/>
        <v>1</v>
      </c>
      <c r="M12" s="71">
        <v>365.81712700000003</v>
      </c>
      <c r="N12" s="62">
        <f t="shared" si="4"/>
        <v>4.4346845314583589</v>
      </c>
      <c r="O12" s="94">
        <f t="shared" si="5"/>
        <v>2</v>
      </c>
      <c r="P12" s="71">
        <v>162.23176000000001</v>
      </c>
      <c r="Q12" s="74">
        <f t="shared" si="6"/>
        <v>3</v>
      </c>
      <c r="R12" s="66">
        <v>1234.46</v>
      </c>
      <c r="S12" s="60">
        <v>834.73</v>
      </c>
      <c r="T12" s="62">
        <f t="shared" si="7"/>
        <v>67.619039904087614</v>
      </c>
      <c r="U12" s="94">
        <f t="shared" si="8"/>
        <v>3</v>
      </c>
      <c r="V12" s="71">
        <v>3862.2406000000001</v>
      </c>
      <c r="W12" s="63">
        <f t="shared" si="9"/>
        <v>46.820712813674383</v>
      </c>
      <c r="X12" s="94">
        <f t="shared" si="10"/>
        <v>2</v>
      </c>
      <c r="Y12" s="71">
        <v>194.055331</v>
      </c>
      <c r="Z12" s="62">
        <f t="shared" si="11"/>
        <v>2.3524709783004001</v>
      </c>
      <c r="AA12" s="94">
        <f>IF(Z12&lt;1,1,IF(Z12&lt;10,2,IF(Z12&lt;15,3,4)))</f>
        <v>2</v>
      </c>
      <c r="AB12" s="71">
        <v>1624.5944999999999</v>
      </c>
      <c r="AC12" s="62">
        <f t="shared" si="12"/>
        <v>19.694441750515214</v>
      </c>
      <c r="AD12" s="94">
        <f t="shared" si="23"/>
        <v>2</v>
      </c>
      <c r="AE12" s="71">
        <v>4477.9643961600004</v>
      </c>
      <c r="AF12" s="62">
        <f t="shared" si="13"/>
        <v>54.284936309370835</v>
      </c>
      <c r="AG12" s="60">
        <f t="shared" si="14"/>
        <v>3</v>
      </c>
      <c r="AH12" s="74">
        <f t="shared" si="15"/>
        <v>9</v>
      </c>
      <c r="AI12" s="78">
        <f t="shared" si="16"/>
        <v>2.7272727272727271</v>
      </c>
      <c r="AJ12" s="100">
        <f t="shared" si="17"/>
        <v>2</v>
      </c>
      <c r="AK12" s="95">
        <v>3</v>
      </c>
      <c r="AL12" s="82">
        <f t="shared" si="18"/>
        <v>6</v>
      </c>
      <c r="AM12" s="38">
        <f t="shared" si="19"/>
        <v>3</v>
      </c>
      <c r="AN12" s="38" t="s">
        <v>82</v>
      </c>
      <c r="AO12" s="96" t="s">
        <v>82</v>
      </c>
      <c r="AP12" s="131">
        <f>AM12</f>
        <v>3</v>
      </c>
      <c r="AQ12" s="97">
        <v>2</v>
      </c>
      <c r="AR12" s="138">
        <v>7</v>
      </c>
      <c r="AS12" s="60">
        <f t="shared" si="20"/>
        <v>14</v>
      </c>
      <c r="AT12" s="152">
        <f t="shared" si="21"/>
        <v>3</v>
      </c>
    </row>
    <row r="13" spans="1:46" ht="15" x14ac:dyDescent="0.2">
      <c r="A13" s="93">
        <v>6</v>
      </c>
      <c r="B13" s="14" t="s">
        <v>31</v>
      </c>
      <c r="C13" s="66">
        <v>15255</v>
      </c>
      <c r="D13" s="60">
        <v>4985</v>
      </c>
      <c r="E13" s="94">
        <f t="shared" si="0"/>
        <v>4</v>
      </c>
      <c r="F13" s="71">
        <v>127.433093</v>
      </c>
      <c r="G13" s="62">
        <f t="shared" si="1"/>
        <v>0.83535295313012137</v>
      </c>
      <c r="H13" s="74">
        <f t="shared" si="2"/>
        <v>1</v>
      </c>
      <c r="I13" s="66">
        <v>105.06946000000001</v>
      </c>
      <c r="J13" s="94">
        <f t="shared" si="3"/>
        <v>4</v>
      </c>
      <c r="K13" s="66">
        <v>1</v>
      </c>
      <c r="L13" s="94">
        <f t="shared" si="22"/>
        <v>1</v>
      </c>
      <c r="M13" s="71">
        <v>37.675422999999995</v>
      </c>
      <c r="N13" s="62">
        <f t="shared" si="4"/>
        <v>0.24697098000655521</v>
      </c>
      <c r="O13" s="94">
        <f t="shared" si="5"/>
        <v>1</v>
      </c>
      <c r="P13" s="71">
        <v>110.63877000000001</v>
      </c>
      <c r="Q13" s="74">
        <f t="shared" si="6"/>
        <v>2</v>
      </c>
      <c r="R13" s="66">
        <v>993.08</v>
      </c>
      <c r="S13" s="60">
        <v>591.16</v>
      </c>
      <c r="T13" s="62">
        <f t="shared" si="7"/>
        <v>59.527933298425097</v>
      </c>
      <c r="U13" s="94">
        <f t="shared" si="8"/>
        <v>3</v>
      </c>
      <c r="V13" s="71">
        <v>7123.1378999999997</v>
      </c>
      <c r="W13" s="63">
        <f t="shared" si="9"/>
        <v>46.693791543756141</v>
      </c>
      <c r="X13" s="94">
        <f t="shared" si="10"/>
        <v>2</v>
      </c>
      <c r="Y13" s="71">
        <v>0</v>
      </c>
      <c r="Z13" s="62">
        <f t="shared" si="11"/>
        <v>0</v>
      </c>
      <c r="AA13" s="94">
        <v>0</v>
      </c>
      <c r="AB13" s="71">
        <v>10751.1019</v>
      </c>
      <c r="AC13" s="62">
        <f t="shared" si="12"/>
        <v>70.475921992789253</v>
      </c>
      <c r="AD13" s="94">
        <f t="shared" si="23"/>
        <v>4</v>
      </c>
      <c r="AE13" s="71">
        <v>5233.4403823499997</v>
      </c>
      <c r="AF13" s="62">
        <f t="shared" si="13"/>
        <v>34.306393853490661</v>
      </c>
      <c r="AG13" s="60">
        <f t="shared" si="14"/>
        <v>3</v>
      </c>
      <c r="AH13" s="74">
        <f t="shared" si="15"/>
        <v>9</v>
      </c>
      <c r="AI13" s="78">
        <f t="shared" si="16"/>
        <v>2.8181818181818183</v>
      </c>
      <c r="AJ13" s="100">
        <f t="shared" si="17"/>
        <v>2</v>
      </c>
      <c r="AK13" s="95">
        <v>3</v>
      </c>
      <c r="AL13" s="82">
        <f t="shared" si="18"/>
        <v>6</v>
      </c>
      <c r="AM13" s="38">
        <f t="shared" si="19"/>
        <v>3</v>
      </c>
      <c r="AN13" s="38">
        <v>2</v>
      </c>
      <c r="AO13" s="96">
        <f t="shared" ref="AO13:AO33" si="24">AM13-AN13</f>
        <v>1</v>
      </c>
      <c r="AP13" s="131">
        <f t="shared" ref="AP13:AP33" si="25">IF(AO13&lt;-1,1,IF(AO13&lt;1,2,IF(AO13=1,3,4)))</f>
        <v>3</v>
      </c>
      <c r="AQ13" s="97">
        <v>2</v>
      </c>
      <c r="AR13" s="138">
        <v>7</v>
      </c>
      <c r="AS13" s="60">
        <f t="shared" si="20"/>
        <v>14</v>
      </c>
      <c r="AT13" s="152">
        <f t="shared" si="21"/>
        <v>3</v>
      </c>
    </row>
    <row r="14" spans="1:46" ht="15" x14ac:dyDescent="0.2">
      <c r="A14" s="93">
        <v>7</v>
      </c>
      <c r="B14" s="14" t="s">
        <v>32</v>
      </c>
      <c r="C14" s="66">
        <v>7545</v>
      </c>
      <c r="D14" s="60">
        <v>855</v>
      </c>
      <c r="E14" s="94">
        <f t="shared" si="0"/>
        <v>1</v>
      </c>
      <c r="F14" s="71">
        <v>229.62782000000001</v>
      </c>
      <c r="G14" s="62">
        <f t="shared" si="1"/>
        <v>3.0434436050364484</v>
      </c>
      <c r="H14" s="74">
        <f t="shared" si="2"/>
        <v>3</v>
      </c>
      <c r="I14" s="66">
        <v>12.932739999999999</v>
      </c>
      <c r="J14" s="94">
        <f t="shared" si="3"/>
        <v>2</v>
      </c>
      <c r="K14" s="66">
        <v>12</v>
      </c>
      <c r="L14" s="94">
        <f t="shared" si="22"/>
        <v>1</v>
      </c>
      <c r="M14" s="71">
        <v>21.718239999999998</v>
      </c>
      <c r="N14" s="62">
        <f t="shared" si="4"/>
        <v>0.28784943671305496</v>
      </c>
      <c r="O14" s="94">
        <f t="shared" si="5"/>
        <v>1</v>
      </c>
      <c r="P14" s="71">
        <v>216.51510999999999</v>
      </c>
      <c r="Q14" s="74">
        <f t="shared" si="6"/>
        <v>4</v>
      </c>
      <c r="R14" s="66">
        <v>831.6</v>
      </c>
      <c r="S14" s="60">
        <v>531.22</v>
      </c>
      <c r="T14" s="62">
        <f t="shared" si="7"/>
        <v>63.879268879268878</v>
      </c>
      <c r="U14" s="94">
        <f t="shared" si="8"/>
        <v>3</v>
      </c>
      <c r="V14" s="71">
        <v>6358.7039999999997</v>
      </c>
      <c r="W14" s="63">
        <f t="shared" si="9"/>
        <v>84.277057654075534</v>
      </c>
      <c r="X14" s="94">
        <f t="shared" si="10"/>
        <v>4</v>
      </c>
      <c r="Y14" s="71">
        <v>270.65278000000001</v>
      </c>
      <c r="Z14" s="62">
        <f t="shared" si="11"/>
        <v>3.5871806494367129</v>
      </c>
      <c r="AA14" s="94">
        <f>IF(Z14&lt;1,1,IF(Z14&lt;10,2,IF(Z14&lt;15,3,4)))</f>
        <v>2</v>
      </c>
      <c r="AB14" s="71">
        <v>5578.4973</v>
      </c>
      <c r="AC14" s="62">
        <f t="shared" si="12"/>
        <v>73.936345924453278</v>
      </c>
      <c r="AD14" s="94">
        <f t="shared" si="23"/>
        <v>4</v>
      </c>
      <c r="AE14" s="71">
        <v>6314.8845231200003</v>
      </c>
      <c r="AF14" s="62">
        <f t="shared" si="13"/>
        <v>83.696282612591119</v>
      </c>
      <c r="AG14" s="60">
        <f t="shared" si="14"/>
        <v>4</v>
      </c>
      <c r="AH14" s="74">
        <f t="shared" si="15"/>
        <v>12</v>
      </c>
      <c r="AI14" s="78">
        <f t="shared" si="16"/>
        <v>3.3636363636363638</v>
      </c>
      <c r="AJ14" s="100">
        <f t="shared" si="17"/>
        <v>3</v>
      </c>
      <c r="AK14" s="95">
        <v>3</v>
      </c>
      <c r="AL14" s="82">
        <f t="shared" si="18"/>
        <v>9</v>
      </c>
      <c r="AM14" s="38">
        <f t="shared" si="19"/>
        <v>3</v>
      </c>
      <c r="AN14" s="38">
        <v>2</v>
      </c>
      <c r="AO14" s="96">
        <f t="shared" si="24"/>
        <v>1</v>
      </c>
      <c r="AP14" s="131">
        <f t="shared" si="25"/>
        <v>3</v>
      </c>
      <c r="AQ14" s="97">
        <v>2</v>
      </c>
      <c r="AR14" s="138">
        <v>7</v>
      </c>
      <c r="AS14" s="60">
        <f t="shared" si="20"/>
        <v>14</v>
      </c>
      <c r="AT14" s="152">
        <f t="shared" si="21"/>
        <v>3</v>
      </c>
    </row>
    <row r="15" spans="1:46" ht="15" x14ac:dyDescent="0.2">
      <c r="A15" s="93">
        <v>8</v>
      </c>
      <c r="B15" s="14" t="s">
        <v>33</v>
      </c>
      <c r="C15" s="66">
        <v>3799</v>
      </c>
      <c r="D15" s="60">
        <v>445</v>
      </c>
      <c r="E15" s="94">
        <f t="shared" si="0"/>
        <v>1</v>
      </c>
      <c r="F15" s="71">
        <v>12.795802</v>
      </c>
      <c r="G15" s="62">
        <f t="shared" si="1"/>
        <v>0.33682026849170832</v>
      </c>
      <c r="H15" s="74">
        <f t="shared" si="2"/>
        <v>1</v>
      </c>
      <c r="I15" s="66">
        <v>8.4078900000000001</v>
      </c>
      <c r="J15" s="94">
        <f t="shared" si="3"/>
        <v>1</v>
      </c>
      <c r="K15" s="66">
        <v>7</v>
      </c>
      <c r="L15" s="94">
        <f t="shared" si="22"/>
        <v>1</v>
      </c>
      <c r="M15" s="71">
        <v>20.61111</v>
      </c>
      <c r="N15" s="62">
        <f t="shared" si="4"/>
        <v>0.54254040536983417</v>
      </c>
      <c r="O15" s="94">
        <f t="shared" si="5"/>
        <v>1</v>
      </c>
      <c r="P15" s="71">
        <v>69.709509999999995</v>
      </c>
      <c r="Q15" s="74">
        <f t="shared" si="6"/>
        <v>1</v>
      </c>
      <c r="R15" s="66">
        <v>485.02</v>
      </c>
      <c r="S15" s="60">
        <v>244.44</v>
      </c>
      <c r="T15" s="62">
        <f t="shared" si="7"/>
        <v>50.397921735186181</v>
      </c>
      <c r="U15" s="94">
        <f t="shared" si="8"/>
        <v>3</v>
      </c>
      <c r="V15" s="71">
        <v>3161.0758999999998</v>
      </c>
      <c r="W15" s="63">
        <f t="shared" si="9"/>
        <v>83.208104764411686</v>
      </c>
      <c r="X15" s="94">
        <f t="shared" si="10"/>
        <v>4</v>
      </c>
      <c r="Y15" s="71">
        <v>713.12683400000003</v>
      </c>
      <c r="Z15" s="62">
        <f t="shared" si="11"/>
        <v>18.771435483021847</v>
      </c>
      <c r="AA15" s="94">
        <f>IF(Z15&lt;1,1,IF(Z15&lt;10,2,IF(Z15&lt;15,3,4)))</f>
        <v>4</v>
      </c>
      <c r="AB15" s="71">
        <v>2507.4630000000002</v>
      </c>
      <c r="AC15" s="62">
        <f t="shared" si="12"/>
        <v>66.003237694130036</v>
      </c>
      <c r="AD15" s="94">
        <f t="shared" si="23"/>
        <v>4</v>
      </c>
      <c r="AE15" s="71">
        <v>2538.04267596</v>
      </c>
      <c r="AF15" s="62">
        <f t="shared" si="13"/>
        <v>66.808177835219794</v>
      </c>
      <c r="AG15" s="60">
        <f t="shared" si="14"/>
        <v>4</v>
      </c>
      <c r="AH15" s="74">
        <f t="shared" si="15"/>
        <v>12</v>
      </c>
      <c r="AI15" s="78">
        <f t="shared" si="16"/>
        <v>3</v>
      </c>
      <c r="AJ15" s="100">
        <f t="shared" si="17"/>
        <v>3</v>
      </c>
      <c r="AK15" s="95">
        <v>2</v>
      </c>
      <c r="AL15" s="82">
        <f t="shared" si="18"/>
        <v>6</v>
      </c>
      <c r="AM15" s="38">
        <f t="shared" si="19"/>
        <v>3</v>
      </c>
      <c r="AN15" s="38">
        <v>3</v>
      </c>
      <c r="AO15" s="96">
        <f t="shared" si="24"/>
        <v>0</v>
      </c>
      <c r="AP15" s="132">
        <f t="shared" si="25"/>
        <v>2</v>
      </c>
      <c r="AQ15" s="97">
        <v>2</v>
      </c>
      <c r="AR15" s="138">
        <v>7</v>
      </c>
      <c r="AS15" s="60">
        <f t="shared" si="20"/>
        <v>14</v>
      </c>
      <c r="AT15" s="152">
        <f t="shared" si="21"/>
        <v>3</v>
      </c>
    </row>
    <row r="16" spans="1:46" ht="15" x14ac:dyDescent="0.2">
      <c r="A16" s="93">
        <v>9</v>
      </c>
      <c r="B16" s="14" t="s">
        <v>34</v>
      </c>
      <c r="C16" s="66">
        <v>13033</v>
      </c>
      <c r="D16" s="60">
        <v>6048</v>
      </c>
      <c r="E16" s="94">
        <f t="shared" si="0"/>
        <v>4</v>
      </c>
      <c r="F16" s="71">
        <v>16.965933</v>
      </c>
      <c r="G16" s="62">
        <f t="shared" si="1"/>
        <v>0.13017672830507174</v>
      </c>
      <c r="H16" s="74">
        <f t="shared" si="2"/>
        <v>1</v>
      </c>
      <c r="I16" s="66">
        <v>144.59032999999999</v>
      </c>
      <c r="J16" s="94">
        <f t="shared" si="3"/>
        <v>4</v>
      </c>
      <c r="K16" s="66">
        <v>1</v>
      </c>
      <c r="L16" s="94">
        <f t="shared" si="22"/>
        <v>1</v>
      </c>
      <c r="M16" s="71">
        <v>38.773687000000002</v>
      </c>
      <c r="N16" s="62">
        <f t="shared" si="4"/>
        <v>0.29750392848921969</v>
      </c>
      <c r="O16" s="94">
        <f t="shared" si="5"/>
        <v>1</v>
      </c>
      <c r="P16" s="71">
        <v>311.91379000000001</v>
      </c>
      <c r="Q16" s="74">
        <f t="shared" si="6"/>
        <v>4</v>
      </c>
      <c r="R16" s="66">
        <v>1148</v>
      </c>
      <c r="S16" s="60">
        <v>835.44</v>
      </c>
      <c r="T16" s="62">
        <f t="shared" si="7"/>
        <v>72.773519163763069</v>
      </c>
      <c r="U16" s="94">
        <f t="shared" si="8"/>
        <v>4</v>
      </c>
      <c r="V16" s="71">
        <v>3576.4594999999999</v>
      </c>
      <c r="W16" s="63">
        <f t="shared" si="9"/>
        <v>27.441567559272617</v>
      </c>
      <c r="X16" s="94">
        <f t="shared" si="10"/>
        <v>2</v>
      </c>
      <c r="Y16" s="71">
        <v>0</v>
      </c>
      <c r="Z16" s="62">
        <f t="shared" si="11"/>
        <v>0</v>
      </c>
      <c r="AA16" s="94">
        <v>0</v>
      </c>
      <c r="AB16" s="71">
        <v>3486.4195</v>
      </c>
      <c r="AC16" s="62">
        <f t="shared" si="12"/>
        <v>26.750705900406658</v>
      </c>
      <c r="AD16" s="94">
        <f t="shared" si="23"/>
        <v>2</v>
      </c>
      <c r="AE16" s="71">
        <v>3834.4667261899999</v>
      </c>
      <c r="AF16" s="62">
        <f t="shared" si="13"/>
        <v>29.421213275454615</v>
      </c>
      <c r="AG16" s="60">
        <f t="shared" si="14"/>
        <v>2</v>
      </c>
      <c r="AH16" s="74">
        <f t="shared" si="15"/>
        <v>6</v>
      </c>
      <c r="AI16" s="78">
        <f t="shared" si="16"/>
        <v>2.6363636363636362</v>
      </c>
      <c r="AJ16" s="100">
        <f t="shared" si="17"/>
        <v>2</v>
      </c>
      <c r="AK16" s="95">
        <v>3</v>
      </c>
      <c r="AL16" s="82">
        <f t="shared" si="18"/>
        <v>6</v>
      </c>
      <c r="AM16" s="38">
        <f t="shared" si="19"/>
        <v>3</v>
      </c>
      <c r="AN16" s="38">
        <v>2</v>
      </c>
      <c r="AO16" s="96">
        <f t="shared" si="24"/>
        <v>1</v>
      </c>
      <c r="AP16" s="131">
        <f t="shared" si="25"/>
        <v>3</v>
      </c>
      <c r="AQ16" s="97">
        <v>2</v>
      </c>
      <c r="AR16" s="138">
        <v>7</v>
      </c>
      <c r="AS16" s="60">
        <f t="shared" si="20"/>
        <v>14</v>
      </c>
      <c r="AT16" s="152">
        <f t="shared" si="21"/>
        <v>3</v>
      </c>
    </row>
    <row r="17" spans="1:46" ht="15" x14ac:dyDescent="0.2">
      <c r="A17" s="93">
        <v>10</v>
      </c>
      <c r="B17" s="14" t="s">
        <v>35</v>
      </c>
      <c r="C17" s="66">
        <v>10485</v>
      </c>
      <c r="D17" s="60">
        <v>2319</v>
      </c>
      <c r="E17" s="94">
        <f t="shared" si="0"/>
        <v>3</v>
      </c>
      <c r="F17" s="71">
        <v>5.8714149999999998</v>
      </c>
      <c r="G17" s="62">
        <f t="shared" si="1"/>
        <v>5.5998235574630427E-2</v>
      </c>
      <c r="H17" s="74">
        <f t="shared" si="2"/>
        <v>1</v>
      </c>
      <c r="I17" s="66">
        <v>39.47278</v>
      </c>
      <c r="J17" s="94">
        <f t="shared" si="3"/>
        <v>2</v>
      </c>
      <c r="K17" s="66">
        <v>46</v>
      </c>
      <c r="L17" s="94">
        <f t="shared" si="22"/>
        <v>2</v>
      </c>
      <c r="M17" s="71">
        <v>23.198617000000002</v>
      </c>
      <c r="N17" s="62">
        <f t="shared" si="4"/>
        <v>0.22125528850739151</v>
      </c>
      <c r="O17" s="94">
        <f t="shared" si="5"/>
        <v>1</v>
      </c>
      <c r="P17" s="71">
        <v>71.486910000000009</v>
      </c>
      <c r="Q17" s="74">
        <f t="shared" si="6"/>
        <v>1</v>
      </c>
      <c r="R17" s="66">
        <v>842.89</v>
      </c>
      <c r="S17" s="60">
        <v>586.21</v>
      </c>
      <c r="T17" s="62">
        <f t="shared" si="7"/>
        <v>69.547627804339839</v>
      </c>
      <c r="U17" s="94">
        <f t="shared" si="8"/>
        <v>3</v>
      </c>
      <c r="V17" s="71">
        <v>1139.2252000000001</v>
      </c>
      <c r="W17" s="63">
        <f t="shared" si="9"/>
        <v>10.865285646161183</v>
      </c>
      <c r="X17" s="94">
        <f t="shared" si="10"/>
        <v>1</v>
      </c>
      <c r="Y17" s="71">
        <v>0</v>
      </c>
      <c r="Z17" s="62">
        <f t="shared" si="11"/>
        <v>0</v>
      </c>
      <c r="AA17" s="94">
        <v>0</v>
      </c>
      <c r="AB17" s="71">
        <v>4395.1949000000004</v>
      </c>
      <c r="AC17" s="62">
        <f t="shared" si="12"/>
        <v>41.91888316642823</v>
      </c>
      <c r="AD17" s="94">
        <f t="shared" si="23"/>
        <v>3</v>
      </c>
      <c r="AE17" s="71">
        <v>2181.75274395</v>
      </c>
      <c r="AF17" s="62">
        <f t="shared" si="13"/>
        <v>20.808323738197423</v>
      </c>
      <c r="AG17" s="60">
        <f t="shared" si="14"/>
        <v>2</v>
      </c>
      <c r="AH17" s="74">
        <f t="shared" si="15"/>
        <v>6</v>
      </c>
      <c r="AI17" s="78">
        <f t="shared" si="16"/>
        <v>2.0909090909090908</v>
      </c>
      <c r="AJ17" s="100">
        <f t="shared" si="17"/>
        <v>2</v>
      </c>
      <c r="AK17" s="95">
        <v>2</v>
      </c>
      <c r="AL17" s="82">
        <f t="shared" si="18"/>
        <v>4</v>
      </c>
      <c r="AM17" s="38">
        <f t="shared" si="19"/>
        <v>2</v>
      </c>
      <c r="AN17" s="38">
        <v>3</v>
      </c>
      <c r="AO17" s="96">
        <f t="shared" si="24"/>
        <v>-1</v>
      </c>
      <c r="AP17" s="132">
        <f t="shared" si="25"/>
        <v>2</v>
      </c>
      <c r="AQ17" s="97">
        <v>2</v>
      </c>
      <c r="AR17" s="138">
        <v>7</v>
      </c>
      <c r="AS17" s="60">
        <f t="shared" si="20"/>
        <v>14</v>
      </c>
      <c r="AT17" s="152">
        <f t="shared" si="21"/>
        <v>3</v>
      </c>
    </row>
    <row r="18" spans="1:46" ht="15" x14ac:dyDescent="0.2">
      <c r="A18" s="93">
        <v>11</v>
      </c>
      <c r="B18" s="14" t="s">
        <v>36</v>
      </c>
      <c r="C18" s="66">
        <v>15990</v>
      </c>
      <c r="D18" s="60">
        <v>4519</v>
      </c>
      <c r="E18" s="94">
        <f t="shared" si="0"/>
        <v>4</v>
      </c>
      <c r="F18" s="71">
        <v>5.1070970000000004</v>
      </c>
      <c r="G18" s="62">
        <f t="shared" si="1"/>
        <v>3.1939318323952477E-2</v>
      </c>
      <c r="H18" s="74">
        <f t="shared" si="2"/>
        <v>1</v>
      </c>
      <c r="I18" s="66">
        <v>94.266499999999994</v>
      </c>
      <c r="J18" s="94">
        <f t="shared" si="3"/>
        <v>3</v>
      </c>
      <c r="K18" s="66">
        <v>1</v>
      </c>
      <c r="L18" s="94">
        <f t="shared" si="22"/>
        <v>1</v>
      </c>
      <c r="M18" s="71">
        <v>47.954402000000002</v>
      </c>
      <c r="N18" s="62">
        <f t="shared" si="4"/>
        <v>0.29990245153220768</v>
      </c>
      <c r="O18" s="94">
        <f t="shared" si="5"/>
        <v>1</v>
      </c>
      <c r="P18" s="71">
        <v>115.56383</v>
      </c>
      <c r="Q18" s="74">
        <f t="shared" si="6"/>
        <v>2</v>
      </c>
      <c r="R18" s="66">
        <v>1150.77</v>
      </c>
      <c r="S18" s="60">
        <v>834.71</v>
      </c>
      <c r="T18" s="62">
        <f t="shared" si="7"/>
        <v>72.53491140714479</v>
      </c>
      <c r="U18" s="94">
        <f t="shared" si="8"/>
        <v>4</v>
      </c>
      <c r="V18" s="71">
        <v>5258.35</v>
      </c>
      <c r="W18" s="63">
        <f t="shared" si="9"/>
        <v>32.885240775484682</v>
      </c>
      <c r="X18" s="94">
        <f t="shared" si="10"/>
        <v>2</v>
      </c>
      <c r="Y18" s="71">
        <v>0</v>
      </c>
      <c r="Z18" s="62">
        <f t="shared" si="11"/>
        <v>0</v>
      </c>
      <c r="AA18" s="94">
        <v>0</v>
      </c>
      <c r="AB18" s="71">
        <v>9533.7981</v>
      </c>
      <c r="AC18" s="62">
        <f t="shared" si="12"/>
        <v>59.623502814258913</v>
      </c>
      <c r="AD18" s="94">
        <f t="shared" si="23"/>
        <v>3</v>
      </c>
      <c r="AE18" s="71">
        <v>5575.5172682599996</v>
      </c>
      <c r="AF18" s="62">
        <f t="shared" si="13"/>
        <v>34.868775911569728</v>
      </c>
      <c r="AG18" s="60">
        <f t="shared" si="14"/>
        <v>3</v>
      </c>
      <c r="AH18" s="74">
        <f t="shared" si="15"/>
        <v>9</v>
      </c>
      <c r="AI18" s="78">
        <f t="shared" si="16"/>
        <v>2.7272727272727271</v>
      </c>
      <c r="AJ18" s="100">
        <f t="shared" si="17"/>
        <v>2</v>
      </c>
      <c r="AK18" s="95">
        <v>3</v>
      </c>
      <c r="AL18" s="82">
        <f t="shared" si="18"/>
        <v>6</v>
      </c>
      <c r="AM18" s="38">
        <f t="shared" si="19"/>
        <v>3</v>
      </c>
      <c r="AN18" s="38">
        <v>2</v>
      </c>
      <c r="AO18" s="96">
        <f t="shared" si="24"/>
        <v>1</v>
      </c>
      <c r="AP18" s="131">
        <f t="shared" si="25"/>
        <v>3</v>
      </c>
      <c r="AQ18" s="97">
        <v>2</v>
      </c>
      <c r="AR18" s="138">
        <v>7</v>
      </c>
      <c r="AS18" s="60">
        <f t="shared" si="20"/>
        <v>14</v>
      </c>
      <c r="AT18" s="152">
        <f t="shared" si="21"/>
        <v>3</v>
      </c>
    </row>
    <row r="19" spans="1:46" ht="15" x14ac:dyDescent="0.2">
      <c r="A19" s="93">
        <v>12</v>
      </c>
      <c r="B19" s="14" t="s">
        <v>53</v>
      </c>
      <c r="C19" s="66">
        <v>14509</v>
      </c>
      <c r="D19" s="60">
        <v>2234</v>
      </c>
      <c r="E19" s="94">
        <f t="shared" si="0"/>
        <v>3</v>
      </c>
      <c r="F19" s="71">
        <v>57.287332999999997</v>
      </c>
      <c r="G19" s="62">
        <f t="shared" si="1"/>
        <v>0.39483998208008819</v>
      </c>
      <c r="H19" s="74">
        <f t="shared" si="2"/>
        <v>1</v>
      </c>
      <c r="I19" s="66">
        <v>86.607559999999992</v>
      </c>
      <c r="J19" s="94">
        <f t="shared" si="3"/>
        <v>3</v>
      </c>
      <c r="K19" s="66">
        <v>100</v>
      </c>
      <c r="L19" s="94">
        <f t="shared" si="22"/>
        <v>4</v>
      </c>
      <c r="M19" s="71">
        <v>58.193221999999999</v>
      </c>
      <c r="N19" s="62">
        <f t="shared" si="4"/>
        <v>0.40108361706526979</v>
      </c>
      <c r="O19" s="94">
        <f t="shared" si="5"/>
        <v>1</v>
      </c>
      <c r="P19" s="71">
        <v>101.77495</v>
      </c>
      <c r="Q19" s="74">
        <f t="shared" si="6"/>
        <v>2</v>
      </c>
      <c r="R19" s="66">
        <v>749.42</v>
      </c>
      <c r="S19" s="60">
        <v>414.83</v>
      </c>
      <c r="T19" s="62">
        <f t="shared" si="7"/>
        <v>55.353473352726112</v>
      </c>
      <c r="U19" s="94">
        <f t="shared" si="8"/>
        <v>3</v>
      </c>
      <c r="V19" s="71">
        <v>5655.4958999999999</v>
      </c>
      <c r="W19" s="63">
        <f t="shared" si="9"/>
        <v>38.979225997656627</v>
      </c>
      <c r="X19" s="94">
        <f t="shared" si="10"/>
        <v>2</v>
      </c>
      <c r="Y19" s="71">
        <v>0</v>
      </c>
      <c r="Z19" s="62">
        <f t="shared" si="11"/>
        <v>0</v>
      </c>
      <c r="AA19" s="94">
        <v>0</v>
      </c>
      <c r="AB19" s="71">
        <v>1889.7266</v>
      </c>
      <c r="AC19" s="62">
        <f t="shared" si="12"/>
        <v>13.024513060858778</v>
      </c>
      <c r="AD19" s="94">
        <f t="shared" si="23"/>
        <v>2</v>
      </c>
      <c r="AE19" s="71">
        <v>2563.1264766600002</v>
      </c>
      <c r="AF19" s="62">
        <f t="shared" si="13"/>
        <v>17.665769361499763</v>
      </c>
      <c r="AG19" s="60">
        <f t="shared" si="14"/>
        <v>2</v>
      </c>
      <c r="AH19" s="74">
        <f t="shared" si="15"/>
        <v>6</v>
      </c>
      <c r="AI19" s="78">
        <f t="shared" si="16"/>
        <v>2.4545454545454546</v>
      </c>
      <c r="AJ19" s="100">
        <f t="shared" si="17"/>
        <v>2</v>
      </c>
      <c r="AK19" s="95">
        <v>1</v>
      </c>
      <c r="AL19" s="82">
        <f t="shared" si="18"/>
        <v>2</v>
      </c>
      <c r="AM19" s="38">
        <f t="shared" si="19"/>
        <v>1</v>
      </c>
      <c r="AN19" s="38">
        <v>2</v>
      </c>
      <c r="AO19" s="96">
        <f t="shared" si="24"/>
        <v>-1</v>
      </c>
      <c r="AP19" s="132">
        <f t="shared" si="25"/>
        <v>2</v>
      </c>
      <c r="AQ19" s="97">
        <v>2</v>
      </c>
      <c r="AR19" s="138">
        <v>5</v>
      </c>
      <c r="AS19" s="60">
        <f t="shared" si="20"/>
        <v>10</v>
      </c>
      <c r="AT19" s="152">
        <f t="shared" si="21"/>
        <v>2</v>
      </c>
    </row>
    <row r="20" spans="1:46" ht="15" x14ac:dyDescent="0.2">
      <c r="A20" s="93">
        <v>13</v>
      </c>
      <c r="B20" s="14" t="s">
        <v>37</v>
      </c>
      <c r="C20" s="66">
        <v>4317</v>
      </c>
      <c r="D20" s="60">
        <v>621</v>
      </c>
      <c r="E20" s="94">
        <f t="shared" si="0"/>
        <v>1</v>
      </c>
      <c r="F20" s="71">
        <v>30.548378000000003</v>
      </c>
      <c r="G20" s="62">
        <f t="shared" si="1"/>
        <v>0.70762978920546682</v>
      </c>
      <c r="H20" s="74">
        <f t="shared" si="2"/>
        <v>1</v>
      </c>
      <c r="I20" s="66">
        <v>21.955749999999998</v>
      </c>
      <c r="J20" s="94">
        <f t="shared" si="3"/>
        <v>2</v>
      </c>
      <c r="K20" s="66">
        <v>5</v>
      </c>
      <c r="L20" s="94">
        <f t="shared" si="22"/>
        <v>1</v>
      </c>
      <c r="M20" s="71">
        <v>32.479649000000002</v>
      </c>
      <c r="N20" s="62">
        <f t="shared" si="4"/>
        <v>0.75236620338197824</v>
      </c>
      <c r="O20" s="94">
        <f t="shared" si="5"/>
        <v>1</v>
      </c>
      <c r="P20" s="71">
        <v>105.44006</v>
      </c>
      <c r="Q20" s="74">
        <f t="shared" si="6"/>
        <v>2</v>
      </c>
      <c r="R20" s="66">
        <v>479.89</v>
      </c>
      <c r="S20" s="60">
        <v>212.26</v>
      </c>
      <c r="T20" s="62">
        <f t="shared" si="7"/>
        <v>44.230969597199362</v>
      </c>
      <c r="U20" s="94">
        <f t="shared" si="8"/>
        <v>3</v>
      </c>
      <c r="V20" s="71">
        <v>3204.3173000000002</v>
      </c>
      <c r="W20" s="63">
        <f t="shared" si="9"/>
        <v>74.225557099837857</v>
      </c>
      <c r="X20" s="94">
        <f t="shared" si="10"/>
        <v>3</v>
      </c>
      <c r="Y20" s="71">
        <v>241.57947200000001</v>
      </c>
      <c r="Z20" s="62">
        <f t="shared" si="11"/>
        <v>5.5960035209636318</v>
      </c>
      <c r="AA20" s="94">
        <f>IF(Z20&lt;1,1,IF(Z20&lt;10,2,IF(Z20&lt;15,3,4)))</f>
        <v>2</v>
      </c>
      <c r="AB20" s="71">
        <v>1200.1425999999999</v>
      </c>
      <c r="AC20" s="62">
        <f t="shared" si="12"/>
        <v>27.800384526291406</v>
      </c>
      <c r="AD20" s="94">
        <f t="shared" si="23"/>
        <v>2</v>
      </c>
      <c r="AE20" s="71">
        <v>2892.0787194</v>
      </c>
      <c r="AF20" s="62">
        <f t="shared" si="13"/>
        <v>66.992789423210567</v>
      </c>
      <c r="AG20" s="60">
        <f t="shared" si="14"/>
        <v>4</v>
      </c>
      <c r="AH20" s="74">
        <f t="shared" si="15"/>
        <v>12</v>
      </c>
      <c r="AI20" s="78">
        <f t="shared" si="16"/>
        <v>2.7272727272727271</v>
      </c>
      <c r="AJ20" s="100">
        <f t="shared" si="17"/>
        <v>2</v>
      </c>
      <c r="AK20" s="95">
        <v>4</v>
      </c>
      <c r="AL20" s="82">
        <f t="shared" si="18"/>
        <v>8</v>
      </c>
      <c r="AM20" s="38">
        <f t="shared" si="19"/>
        <v>3</v>
      </c>
      <c r="AN20" s="38">
        <v>2</v>
      </c>
      <c r="AO20" s="96">
        <f t="shared" si="24"/>
        <v>1</v>
      </c>
      <c r="AP20" s="131">
        <f t="shared" si="25"/>
        <v>3</v>
      </c>
      <c r="AQ20" s="97">
        <v>2</v>
      </c>
      <c r="AR20" s="138">
        <v>7</v>
      </c>
      <c r="AS20" s="60">
        <f t="shared" si="20"/>
        <v>14</v>
      </c>
      <c r="AT20" s="152">
        <f t="shared" si="21"/>
        <v>3</v>
      </c>
    </row>
    <row r="21" spans="1:46" ht="15" x14ac:dyDescent="0.2">
      <c r="A21" s="93">
        <v>14</v>
      </c>
      <c r="B21" s="14" t="s">
        <v>38</v>
      </c>
      <c r="C21" s="66">
        <v>9427</v>
      </c>
      <c r="D21" s="60">
        <v>3206</v>
      </c>
      <c r="E21" s="94">
        <f t="shared" si="0"/>
        <v>4</v>
      </c>
      <c r="F21" s="71">
        <v>5.7012849999999995</v>
      </c>
      <c r="G21" s="62">
        <f t="shared" si="1"/>
        <v>6.0478253951416143E-2</v>
      </c>
      <c r="H21" s="74">
        <f t="shared" si="2"/>
        <v>1</v>
      </c>
      <c r="I21" s="66">
        <v>65.092939999999999</v>
      </c>
      <c r="J21" s="94">
        <f t="shared" si="3"/>
        <v>3</v>
      </c>
      <c r="K21" s="66">
        <v>0</v>
      </c>
      <c r="L21" s="94">
        <v>0</v>
      </c>
      <c r="M21" s="71">
        <v>100.110285</v>
      </c>
      <c r="N21" s="62">
        <f t="shared" si="4"/>
        <v>1.0619527421236874</v>
      </c>
      <c r="O21" s="94">
        <f t="shared" si="5"/>
        <v>2</v>
      </c>
      <c r="P21" s="71">
        <v>159.41233</v>
      </c>
      <c r="Q21" s="74">
        <f t="shared" si="6"/>
        <v>3</v>
      </c>
      <c r="R21" s="66">
        <v>1032.57</v>
      </c>
      <c r="S21" s="60">
        <v>621.96</v>
      </c>
      <c r="T21" s="62">
        <f t="shared" si="7"/>
        <v>60.23417298585084</v>
      </c>
      <c r="U21" s="94">
        <f t="shared" si="8"/>
        <v>3</v>
      </c>
      <c r="V21" s="71">
        <v>5918.7819</v>
      </c>
      <c r="W21" s="63">
        <f t="shared" si="9"/>
        <v>62.785423782751671</v>
      </c>
      <c r="X21" s="94">
        <f t="shared" si="10"/>
        <v>3</v>
      </c>
      <c r="Y21" s="71">
        <v>0</v>
      </c>
      <c r="Z21" s="62">
        <f t="shared" si="11"/>
        <v>0</v>
      </c>
      <c r="AA21" s="94">
        <v>0</v>
      </c>
      <c r="AB21" s="71">
        <v>2406.5888</v>
      </c>
      <c r="AC21" s="62">
        <f t="shared" si="12"/>
        <v>25.528681446907818</v>
      </c>
      <c r="AD21" s="94">
        <f t="shared" si="23"/>
        <v>2</v>
      </c>
      <c r="AE21" s="71">
        <v>3301.1751727599999</v>
      </c>
      <c r="AF21" s="62">
        <f t="shared" si="13"/>
        <v>35.018300336904638</v>
      </c>
      <c r="AG21" s="60">
        <f t="shared" si="14"/>
        <v>3</v>
      </c>
      <c r="AH21" s="74">
        <f t="shared" si="15"/>
        <v>9</v>
      </c>
      <c r="AI21" s="78">
        <f t="shared" si="16"/>
        <v>2.7272727272727271</v>
      </c>
      <c r="AJ21" s="100">
        <f t="shared" si="17"/>
        <v>2</v>
      </c>
      <c r="AK21" s="95">
        <v>4</v>
      </c>
      <c r="AL21" s="82">
        <f t="shared" si="18"/>
        <v>8</v>
      </c>
      <c r="AM21" s="38">
        <f t="shared" si="19"/>
        <v>3</v>
      </c>
      <c r="AN21" s="38">
        <v>2</v>
      </c>
      <c r="AO21" s="96">
        <f t="shared" si="24"/>
        <v>1</v>
      </c>
      <c r="AP21" s="131">
        <f t="shared" si="25"/>
        <v>3</v>
      </c>
      <c r="AQ21" s="97">
        <v>2</v>
      </c>
      <c r="AR21" s="138">
        <v>7</v>
      </c>
      <c r="AS21" s="60">
        <f t="shared" si="20"/>
        <v>14</v>
      </c>
      <c r="AT21" s="152">
        <f t="shared" si="21"/>
        <v>3</v>
      </c>
    </row>
    <row r="22" spans="1:46" ht="15" x14ac:dyDescent="0.2">
      <c r="A22" s="93">
        <v>15</v>
      </c>
      <c r="B22" s="14" t="s">
        <v>39</v>
      </c>
      <c r="C22" s="66">
        <v>4713</v>
      </c>
      <c r="D22" s="60">
        <v>1186</v>
      </c>
      <c r="E22" s="94">
        <f t="shared" si="0"/>
        <v>2</v>
      </c>
      <c r="F22" s="71">
        <v>8.6528050000000007</v>
      </c>
      <c r="G22" s="62">
        <f t="shared" si="1"/>
        <v>0.18359441969021856</v>
      </c>
      <c r="H22" s="74">
        <f t="shared" si="2"/>
        <v>1</v>
      </c>
      <c r="I22" s="66">
        <v>20.549759999999999</v>
      </c>
      <c r="J22" s="94">
        <f t="shared" si="3"/>
        <v>2</v>
      </c>
      <c r="K22" s="66">
        <v>0</v>
      </c>
      <c r="L22" s="94">
        <v>0</v>
      </c>
      <c r="M22" s="71">
        <v>93.529266000000007</v>
      </c>
      <c r="N22" s="62">
        <f t="shared" si="4"/>
        <v>1.9844953532781668</v>
      </c>
      <c r="O22" s="94">
        <f t="shared" si="5"/>
        <v>2</v>
      </c>
      <c r="P22" s="71">
        <v>94.289670000000001</v>
      </c>
      <c r="Q22" s="74">
        <f t="shared" si="6"/>
        <v>1</v>
      </c>
      <c r="R22" s="66">
        <v>798.55</v>
      </c>
      <c r="S22" s="60">
        <v>523.15</v>
      </c>
      <c r="T22" s="62">
        <f t="shared" si="7"/>
        <v>65.51249139064555</v>
      </c>
      <c r="U22" s="94">
        <f t="shared" si="8"/>
        <v>3</v>
      </c>
      <c r="V22" s="71">
        <v>258.00279999999998</v>
      </c>
      <c r="W22" s="63">
        <f t="shared" si="9"/>
        <v>5.4742796520263104</v>
      </c>
      <c r="X22" s="94">
        <f t="shared" si="10"/>
        <v>1</v>
      </c>
      <c r="Y22" s="71">
        <v>0</v>
      </c>
      <c r="Z22" s="62">
        <f t="shared" si="11"/>
        <v>0</v>
      </c>
      <c r="AA22" s="94">
        <v>0</v>
      </c>
      <c r="AB22" s="71">
        <v>873.41160000000002</v>
      </c>
      <c r="AC22" s="62">
        <f t="shared" si="12"/>
        <v>18.531966900063654</v>
      </c>
      <c r="AD22" s="94">
        <f t="shared" si="23"/>
        <v>2</v>
      </c>
      <c r="AE22" s="71">
        <v>1197.5702803900001</v>
      </c>
      <c r="AF22" s="62">
        <f t="shared" si="13"/>
        <v>25.409935930193082</v>
      </c>
      <c r="AG22" s="60">
        <f t="shared" si="14"/>
        <v>2</v>
      </c>
      <c r="AH22" s="74">
        <f t="shared" si="15"/>
        <v>6</v>
      </c>
      <c r="AI22" s="78">
        <f t="shared" si="16"/>
        <v>1.8181818181818181</v>
      </c>
      <c r="AJ22" s="100">
        <f t="shared" si="17"/>
        <v>1</v>
      </c>
      <c r="AK22" s="95">
        <v>3</v>
      </c>
      <c r="AL22" s="82">
        <f t="shared" si="18"/>
        <v>3</v>
      </c>
      <c r="AM22" s="38">
        <f t="shared" si="19"/>
        <v>2</v>
      </c>
      <c r="AN22" s="38">
        <v>2</v>
      </c>
      <c r="AO22" s="96">
        <f t="shared" si="24"/>
        <v>0</v>
      </c>
      <c r="AP22" s="132">
        <f t="shared" si="25"/>
        <v>2</v>
      </c>
      <c r="AQ22" s="97">
        <v>2</v>
      </c>
      <c r="AR22" s="138">
        <v>7</v>
      </c>
      <c r="AS22" s="60">
        <f t="shared" si="20"/>
        <v>14</v>
      </c>
      <c r="AT22" s="152">
        <f t="shared" si="21"/>
        <v>3</v>
      </c>
    </row>
    <row r="23" spans="1:46" ht="15" x14ac:dyDescent="0.2">
      <c r="A23" s="93">
        <v>16</v>
      </c>
      <c r="B23" s="14" t="s">
        <v>40</v>
      </c>
      <c r="C23" s="66">
        <v>18654</v>
      </c>
      <c r="D23" s="60">
        <v>4824</v>
      </c>
      <c r="E23" s="94">
        <f t="shared" si="0"/>
        <v>4</v>
      </c>
      <c r="F23" s="71">
        <v>111.36596399999999</v>
      </c>
      <c r="G23" s="62">
        <f t="shared" si="1"/>
        <v>0.59700849147635893</v>
      </c>
      <c r="H23" s="74">
        <f t="shared" si="2"/>
        <v>1</v>
      </c>
      <c r="I23" s="66">
        <v>101.85378999999999</v>
      </c>
      <c r="J23" s="94">
        <f t="shared" si="3"/>
        <v>4</v>
      </c>
      <c r="K23" s="66">
        <v>73</v>
      </c>
      <c r="L23" s="94">
        <f t="shared" ref="L23:L32" si="26">IF(K23&lt;20,1,IF(K23&lt;50,2,IF(K23&lt;100,3,4)))</f>
        <v>3</v>
      </c>
      <c r="M23" s="71">
        <v>79.972158999999991</v>
      </c>
      <c r="N23" s="62">
        <f t="shared" si="4"/>
        <v>0.42871319288088339</v>
      </c>
      <c r="O23" s="94">
        <f t="shared" si="5"/>
        <v>1</v>
      </c>
      <c r="P23" s="71">
        <v>538.33186000000001</v>
      </c>
      <c r="Q23" s="74">
        <f t="shared" si="6"/>
        <v>4</v>
      </c>
      <c r="R23" s="66">
        <v>1292.9100000000001</v>
      </c>
      <c r="S23" s="60">
        <v>929.88</v>
      </c>
      <c r="T23" s="62">
        <f t="shared" si="7"/>
        <v>71.921479453326214</v>
      </c>
      <c r="U23" s="94">
        <f t="shared" si="8"/>
        <v>4</v>
      </c>
      <c r="V23" s="71">
        <v>13181.8609</v>
      </c>
      <c r="W23" s="63">
        <f t="shared" si="9"/>
        <v>70.66506325721025</v>
      </c>
      <c r="X23" s="94">
        <f t="shared" si="10"/>
        <v>3</v>
      </c>
      <c r="Y23" s="71">
        <v>0</v>
      </c>
      <c r="Z23" s="62">
        <f t="shared" si="11"/>
        <v>0</v>
      </c>
      <c r="AA23" s="94">
        <v>0</v>
      </c>
      <c r="AB23" s="71">
        <v>4600.8370000000004</v>
      </c>
      <c r="AC23" s="62">
        <f t="shared" si="12"/>
        <v>24.664077409670853</v>
      </c>
      <c r="AD23" s="94">
        <f t="shared" si="23"/>
        <v>2</v>
      </c>
      <c r="AE23" s="71">
        <v>11065.195860899999</v>
      </c>
      <c r="AF23" s="62">
        <f t="shared" si="13"/>
        <v>59.318086527822445</v>
      </c>
      <c r="AG23" s="60">
        <f t="shared" si="14"/>
        <v>3</v>
      </c>
      <c r="AH23" s="74">
        <f t="shared" si="15"/>
        <v>9</v>
      </c>
      <c r="AI23" s="78">
        <f t="shared" si="16"/>
        <v>3.1818181818181817</v>
      </c>
      <c r="AJ23" s="100">
        <f t="shared" si="17"/>
        <v>3</v>
      </c>
      <c r="AK23" s="95">
        <v>3</v>
      </c>
      <c r="AL23" s="82">
        <f t="shared" si="18"/>
        <v>9</v>
      </c>
      <c r="AM23" s="38">
        <f t="shared" si="19"/>
        <v>3</v>
      </c>
      <c r="AN23" s="38">
        <v>2</v>
      </c>
      <c r="AO23" s="96">
        <f t="shared" si="24"/>
        <v>1</v>
      </c>
      <c r="AP23" s="131">
        <f t="shared" si="25"/>
        <v>3</v>
      </c>
      <c r="AQ23" s="97">
        <v>2</v>
      </c>
      <c r="AR23" s="138">
        <v>7</v>
      </c>
      <c r="AS23" s="60">
        <f t="shared" si="20"/>
        <v>14</v>
      </c>
      <c r="AT23" s="152">
        <f t="shared" si="21"/>
        <v>3</v>
      </c>
    </row>
    <row r="24" spans="1:46" ht="15" x14ac:dyDescent="0.2">
      <c r="A24" s="93">
        <v>17</v>
      </c>
      <c r="B24" s="14" t="s">
        <v>41</v>
      </c>
      <c r="C24" s="66">
        <v>10456</v>
      </c>
      <c r="D24" s="60">
        <v>3541</v>
      </c>
      <c r="E24" s="94">
        <f t="shared" si="0"/>
        <v>4</v>
      </c>
      <c r="F24" s="71">
        <v>6.6885389999999996</v>
      </c>
      <c r="G24" s="62">
        <f t="shared" si="1"/>
        <v>6.3968429609793417E-2</v>
      </c>
      <c r="H24" s="74">
        <f t="shared" si="2"/>
        <v>1</v>
      </c>
      <c r="I24" s="66">
        <v>93.15204</v>
      </c>
      <c r="J24" s="94">
        <f t="shared" si="3"/>
        <v>3</v>
      </c>
      <c r="K24" s="66">
        <v>12</v>
      </c>
      <c r="L24" s="94">
        <f t="shared" si="26"/>
        <v>1</v>
      </c>
      <c r="M24" s="71">
        <v>124.455451</v>
      </c>
      <c r="N24" s="62">
        <f t="shared" si="4"/>
        <v>1.1902778404743688</v>
      </c>
      <c r="O24" s="94">
        <f t="shared" si="5"/>
        <v>2</v>
      </c>
      <c r="P24" s="71">
        <v>245.11726000000002</v>
      </c>
      <c r="Q24" s="74">
        <f t="shared" si="6"/>
        <v>4</v>
      </c>
      <c r="R24" s="66">
        <v>1350.37</v>
      </c>
      <c r="S24" s="60">
        <v>986.32</v>
      </c>
      <c r="T24" s="62">
        <f t="shared" si="7"/>
        <v>73.040722172441647</v>
      </c>
      <c r="U24" s="94">
        <f t="shared" si="8"/>
        <v>4</v>
      </c>
      <c r="V24" s="71">
        <v>761.88329999999996</v>
      </c>
      <c r="W24" s="63">
        <f t="shared" si="9"/>
        <v>7.2865656082631975</v>
      </c>
      <c r="X24" s="94">
        <f t="shared" si="10"/>
        <v>1</v>
      </c>
      <c r="Y24" s="71">
        <v>0</v>
      </c>
      <c r="Z24" s="62">
        <f t="shared" si="11"/>
        <v>0</v>
      </c>
      <c r="AA24" s="94">
        <v>0</v>
      </c>
      <c r="AB24" s="71">
        <v>3468.7725999999998</v>
      </c>
      <c r="AC24" s="62">
        <f t="shared" si="12"/>
        <v>33.174948355011473</v>
      </c>
      <c r="AD24" s="94">
        <f t="shared" si="23"/>
        <v>3</v>
      </c>
      <c r="AE24" s="71">
        <v>3091.3050877400001</v>
      </c>
      <c r="AF24" s="62">
        <f t="shared" si="13"/>
        <v>29.564891810826321</v>
      </c>
      <c r="AG24" s="60">
        <f t="shared" si="14"/>
        <v>2</v>
      </c>
      <c r="AH24" s="74">
        <f t="shared" si="15"/>
        <v>6</v>
      </c>
      <c r="AI24" s="78">
        <f t="shared" si="16"/>
        <v>2.6363636363636362</v>
      </c>
      <c r="AJ24" s="100">
        <f t="shared" si="17"/>
        <v>2</v>
      </c>
      <c r="AK24" s="95">
        <v>3</v>
      </c>
      <c r="AL24" s="82">
        <f t="shared" si="18"/>
        <v>6</v>
      </c>
      <c r="AM24" s="38">
        <f t="shared" si="19"/>
        <v>3</v>
      </c>
      <c r="AN24" s="38">
        <v>2</v>
      </c>
      <c r="AO24" s="96">
        <f t="shared" si="24"/>
        <v>1</v>
      </c>
      <c r="AP24" s="131">
        <f t="shared" si="25"/>
        <v>3</v>
      </c>
      <c r="AQ24" s="97">
        <v>2</v>
      </c>
      <c r="AR24" s="138">
        <v>7</v>
      </c>
      <c r="AS24" s="60">
        <f t="shared" si="20"/>
        <v>14</v>
      </c>
      <c r="AT24" s="152">
        <f t="shared" si="21"/>
        <v>3</v>
      </c>
    </row>
    <row r="25" spans="1:46" ht="15" x14ac:dyDescent="0.2">
      <c r="A25" s="93">
        <v>18</v>
      </c>
      <c r="B25" s="14" t="s">
        <v>42</v>
      </c>
      <c r="C25" s="66">
        <v>6666</v>
      </c>
      <c r="D25" s="60">
        <v>2486</v>
      </c>
      <c r="E25" s="94">
        <f t="shared" si="0"/>
        <v>3</v>
      </c>
      <c r="F25" s="71">
        <v>4.7610739999999998</v>
      </c>
      <c r="G25" s="62">
        <f t="shared" si="1"/>
        <v>7.1423252325232528E-2</v>
      </c>
      <c r="H25" s="74">
        <f t="shared" si="2"/>
        <v>1</v>
      </c>
      <c r="I25" s="66">
        <v>41.829589999999996</v>
      </c>
      <c r="J25" s="94">
        <f t="shared" si="3"/>
        <v>2</v>
      </c>
      <c r="K25" s="66">
        <v>5</v>
      </c>
      <c r="L25" s="94">
        <f t="shared" si="26"/>
        <v>1</v>
      </c>
      <c r="M25" s="71">
        <v>94.019373999999999</v>
      </c>
      <c r="N25" s="62">
        <f t="shared" si="4"/>
        <v>1.4104316531653165</v>
      </c>
      <c r="O25" s="94">
        <f t="shared" si="5"/>
        <v>2</v>
      </c>
      <c r="P25" s="71">
        <v>160.30731</v>
      </c>
      <c r="Q25" s="74">
        <f t="shared" si="6"/>
        <v>3</v>
      </c>
      <c r="R25" s="66">
        <v>841.48</v>
      </c>
      <c r="S25" s="60">
        <v>508.37</v>
      </c>
      <c r="T25" s="62">
        <f t="shared" si="7"/>
        <v>60.413794742596373</v>
      </c>
      <c r="U25" s="94">
        <f t="shared" si="8"/>
        <v>3</v>
      </c>
      <c r="V25" s="71">
        <v>212.42449999999999</v>
      </c>
      <c r="W25" s="63">
        <f t="shared" si="9"/>
        <v>3.1866861686168617</v>
      </c>
      <c r="X25" s="94">
        <f t="shared" si="10"/>
        <v>1</v>
      </c>
      <c r="Y25" s="71">
        <v>0</v>
      </c>
      <c r="Z25" s="62">
        <f t="shared" si="11"/>
        <v>0</v>
      </c>
      <c r="AA25" s="94">
        <v>0</v>
      </c>
      <c r="AB25" s="71">
        <v>2055.6257999999998</v>
      </c>
      <c r="AC25" s="62">
        <f t="shared" si="12"/>
        <v>30.837470747074704</v>
      </c>
      <c r="AD25" s="94">
        <f t="shared" si="23"/>
        <v>3</v>
      </c>
      <c r="AE25" s="71">
        <v>1951.34478403</v>
      </c>
      <c r="AF25" s="62">
        <f t="shared" si="13"/>
        <v>29.273099070357034</v>
      </c>
      <c r="AG25" s="60">
        <f t="shared" si="14"/>
        <v>2</v>
      </c>
      <c r="AH25" s="74">
        <f t="shared" si="15"/>
        <v>6</v>
      </c>
      <c r="AI25" s="78">
        <f t="shared" si="16"/>
        <v>2.2727272727272729</v>
      </c>
      <c r="AJ25" s="100">
        <f t="shared" si="17"/>
        <v>2</v>
      </c>
      <c r="AK25" s="95">
        <v>3</v>
      </c>
      <c r="AL25" s="82">
        <f t="shared" si="18"/>
        <v>6</v>
      </c>
      <c r="AM25" s="38">
        <f t="shared" si="19"/>
        <v>3</v>
      </c>
      <c r="AN25" s="38">
        <v>2</v>
      </c>
      <c r="AO25" s="96">
        <f t="shared" si="24"/>
        <v>1</v>
      </c>
      <c r="AP25" s="131">
        <f t="shared" si="25"/>
        <v>3</v>
      </c>
      <c r="AQ25" s="97">
        <v>2</v>
      </c>
      <c r="AR25" s="138">
        <v>7</v>
      </c>
      <c r="AS25" s="60">
        <f t="shared" si="20"/>
        <v>14</v>
      </c>
      <c r="AT25" s="152">
        <f t="shared" si="21"/>
        <v>3</v>
      </c>
    </row>
    <row r="26" spans="1:46" ht="15" x14ac:dyDescent="0.2">
      <c r="A26" s="93">
        <v>19</v>
      </c>
      <c r="B26" s="14" t="s">
        <v>43</v>
      </c>
      <c r="C26" s="66">
        <v>12234</v>
      </c>
      <c r="D26" s="60">
        <v>3162</v>
      </c>
      <c r="E26" s="94">
        <f t="shared" si="0"/>
        <v>4</v>
      </c>
      <c r="F26" s="71">
        <v>5.4012799999999999</v>
      </c>
      <c r="G26" s="62">
        <f t="shared" si="1"/>
        <v>4.4149746607814289E-2</v>
      </c>
      <c r="H26" s="74">
        <f t="shared" si="2"/>
        <v>1</v>
      </c>
      <c r="I26" s="66">
        <v>62.112900000000003</v>
      </c>
      <c r="J26" s="94">
        <f t="shared" si="3"/>
        <v>3</v>
      </c>
      <c r="K26" s="66">
        <v>5</v>
      </c>
      <c r="L26" s="94">
        <f t="shared" si="26"/>
        <v>1</v>
      </c>
      <c r="M26" s="71">
        <v>42.210588000000001</v>
      </c>
      <c r="N26" s="62">
        <f t="shared" si="4"/>
        <v>0.34502687591956843</v>
      </c>
      <c r="O26" s="94">
        <f t="shared" si="5"/>
        <v>1</v>
      </c>
      <c r="P26" s="71">
        <v>84.135220000000004</v>
      </c>
      <c r="Q26" s="74">
        <f t="shared" si="6"/>
        <v>1</v>
      </c>
      <c r="R26" s="66">
        <v>964.89</v>
      </c>
      <c r="S26" s="60">
        <v>653.19000000000005</v>
      </c>
      <c r="T26" s="62">
        <f t="shared" si="7"/>
        <v>67.695799521188945</v>
      </c>
      <c r="U26" s="94">
        <f t="shared" si="8"/>
        <v>3</v>
      </c>
      <c r="V26" s="71">
        <v>1577.7176999999999</v>
      </c>
      <c r="W26" s="63">
        <f t="shared" si="9"/>
        <v>12.896172143207455</v>
      </c>
      <c r="X26" s="94">
        <f t="shared" si="10"/>
        <v>1</v>
      </c>
      <c r="Y26" s="71">
        <v>0</v>
      </c>
      <c r="Z26" s="62">
        <f t="shared" si="11"/>
        <v>0</v>
      </c>
      <c r="AA26" s="94">
        <v>0</v>
      </c>
      <c r="AB26" s="71">
        <v>2674.0374999999999</v>
      </c>
      <c r="AC26" s="62">
        <f t="shared" si="12"/>
        <v>21.857426025829653</v>
      </c>
      <c r="AD26" s="94">
        <f t="shared" si="23"/>
        <v>2</v>
      </c>
      <c r="AE26" s="71">
        <v>1360.25809706</v>
      </c>
      <c r="AF26" s="62">
        <f t="shared" si="13"/>
        <v>11.118670075690698</v>
      </c>
      <c r="AG26" s="60">
        <f t="shared" si="14"/>
        <v>2</v>
      </c>
      <c r="AH26" s="74">
        <f t="shared" si="15"/>
        <v>6</v>
      </c>
      <c r="AI26" s="78">
        <f t="shared" si="16"/>
        <v>2.0909090909090908</v>
      </c>
      <c r="AJ26" s="100">
        <f t="shared" si="17"/>
        <v>2</v>
      </c>
      <c r="AK26" s="95">
        <v>2</v>
      </c>
      <c r="AL26" s="82">
        <f t="shared" si="18"/>
        <v>4</v>
      </c>
      <c r="AM26" s="38">
        <f t="shared" si="19"/>
        <v>2</v>
      </c>
      <c r="AN26" s="38">
        <v>2</v>
      </c>
      <c r="AO26" s="96">
        <f t="shared" si="24"/>
        <v>0</v>
      </c>
      <c r="AP26" s="132">
        <f t="shared" si="25"/>
        <v>2</v>
      </c>
      <c r="AQ26" s="97">
        <v>2</v>
      </c>
      <c r="AR26" s="138">
        <v>7</v>
      </c>
      <c r="AS26" s="60">
        <f t="shared" si="20"/>
        <v>14</v>
      </c>
      <c r="AT26" s="152">
        <f t="shared" si="21"/>
        <v>3</v>
      </c>
    </row>
    <row r="27" spans="1:46" ht="15" x14ac:dyDescent="0.2">
      <c r="A27" s="93">
        <v>20</v>
      </c>
      <c r="B27" s="14" t="s">
        <v>44</v>
      </c>
      <c r="C27" s="66">
        <v>5788</v>
      </c>
      <c r="D27" s="60">
        <v>860</v>
      </c>
      <c r="E27" s="94">
        <f t="shared" si="0"/>
        <v>1</v>
      </c>
      <c r="F27" s="71">
        <v>20.998054</v>
      </c>
      <c r="G27" s="62">
        <f t="shared" si="1"/>
        <v>0.36278600552868007</v>
      </c>
      <c r="H27" s="74">
        <f t="shared" si="2"/>
        <v>1</v>
      </c>
      <c r="I27" s="66">
        <v>50.648710000000001</v>
      </c>
      <c r="J27" s="94">
        <f t="shared" si="3"/>
        <v>3</v>
      </c>
      <c r="K27" s="66">
        <v>83</v>
      </c>
      <c r="L27" s="94">
        <f t="shared" si="26"/>
        <v>3</v>
      </c>
      <c r="M27" s="71">
        <v>29.004345000000001</v>
      </c>
      <c r="N27" s="62">
        <f t="shared" si="4"/>
        <v>0.50111169661368349</v>
      </c>
      <c r="O27" s="94">
        <f t="shared" si="5"/>
        <v>1</v>
      </c>
      <c r="P27" s="71">
        <v>92.129460000000009</v>
      </c>
      <c r="Q27" s="74">
        <f t="shared" si="6"/>
        <v>1</v>
      </c>
      <c r="R27" s="66">
        <v>592.07000000000005</v>
      </c>
      <c r="S27" s="60">
        <v>393.64</v>
      </c>
      <c r="T27" s="62">
        <f t="shared" si="7"/>
        <v>66.485381796071408</v>
      </c>
      <c r="U27" s="94">
        <f t="shared" si="8"/>
        <v>3</v>
      </c>
      <c r="V27" s="71">
        <v>5125.0684000000001</v>
      </c>
      <c r="W27" s="63">
        <f t="shared" si="9"/>
        <v>88.546447823082246</v>
      </c>
      <c r="X27" s="94">
        <f t="shared" si="10"/>
        <v>4</v>
      </c>
      <c r="Y27" s="71">
        <v>0</v>
      </c>
      <c r="Z27" s="62">
        <f t="shared" si="11"/>
        <v>0</v>
      </c>
      <c r="AA27" s="94">
        <v>0</v>
      </c>
      <c r="AB27" s="71">
        <v>573.96069999999997</v>
      </c>
      <c r="AC27" s="62">
        <f t="shared" si="12"/>
        <v>9.916390808569453</v>
      </c>
      <c r="AD27" s="94">
        <f t="shared" si="23"/>
        <v>1</v>
      </c>
      <c r="AE27" s="71">
        <v>2533.9149443699998</v>
      </c>
      <c r="AF27" s="62">
        <f t="shared" si="13"/>
        <v>43.778765452142359</v>
      </c>
      <c r="AG27" s="60">
        <f t="shared" si="14"/>
        <v>3</v>
      </c>
      <c r="AH27" s="74">
        <f t="shared" si="15"/>
        <v>9</v>
      </c>
      <c r="AI27" s="78">
        <f t="shared" si="16"/>
        <v>2.4545454545454546</v>
      </c>
      <c r="AJ27" s="100">
        <f t="shared" si="17"/>
        <v>2</v>
      </c>
      <c r="AK27" s="95">
        <v>3</v>
      </c>
      <c r="AL27" s="82">
        <f t="shared" si="18"/>
        <v>6</v>
      </c>
      <c r="AM27" s="38">
        <f t="shared" si="19"/>
        <v>3</v>
      </c>
      <c r="AN27" s="38">
        <v>1</v>
      </c>
      <c r="AO27" s="96">
        <f t="shared" si="24"/>
        <v>2</v>
      </c>
      <c r="AP27" s="130">
        <f t="shared" si="25"/>
        <v>4</v>
      </c>
      <c r="AQ27" s="97">
        <v>2</v>
      </c>
      <c r="AR27" s="138">
        <v>7</v>
      </c>
      <c r="AS27" s="60">
        <f t="shared" si="20"/>
        <v>14</v>
      </c>
      <c r="AT27" s="152">
        <f t="shared" si="21"/>
        <v>3</v>
      </c>
    </row>
    <row r="28" spans="1:46" ht="15" x14ac:dyDescent="0.2">
      <c r="A28" s="93">
        <v>21</v>
      </c>
      <c r="B28" s="14" t="s">
        <v>45</v>
      </c>
      <c r="C28" s="66">
        <v>11055</v>
      </c>
      <c r="D28" s="60">
        <v>4020</v>
      </c>
      <c r="E28" s="94">
        <f t="shared" si="0"/>
        <v>4</v>
      </c>
      <c r="F28" s="71">
        <v>18.500485999999999</v>
      </c>
      <c r="G28" s="62">
        <f t="shared" si="1"/>
        <v>0.16734948891904114</v>
      </c>
      <c r="H28" s="74">
        <f t="shared" si="2"/>
        <v>1</v>
      </c>
      <c r="I28" s="66">
        <v>82.737390000000005</v>
      </c>
      <c r="J28" s="94">
        <f t="shared" si="3"/>
        <v>3</v>
      </c>
      <c r="K28" s="66">
        <v>2</v>
      </c>
      <c r="L28" s="94">
        <f t="shared" si="26"/>
        <v>1</v>
      </c>
      <c r="M28" s="71">
        <v>38.341051</v>
      </c>
      <c r="N28" s="62">
        <f t="shared" si="4"/>
        <v>0.34682090456806874</v>
      </c>
      <c r="O28" s="94">
        <f t="shared" si="5"/>
        <v>1</v>
      </c>
      <c r="P28" s="71">
        <v>212.04906</v>
      </c>
      <c r="Q28" s="74">
        <f t="shared" si="6"/>
        <v>4</v>
      </c>
      <c r="R28" s="66">
        <v>966.22</v>
      </c>
      <c r="S28" s="60">
        <v>681.69</v>
      </c>
      <c r="T28" s="62">
        <f t="shared" si="7"/>
        <v>70.55225517997971</v>
      </c>
      <c r="U28" s="94">
        <f t="shared" si="8"/>
        <v>4</v>
      </c>
      <c r="V28" s="71">
        <v>6265.7129999999997</v>
      </c>
      <c r="W28" s="63">
        <f t="shared" si="9"/>
        <v>56.677639077340572</v>
      </c>
      <c r="X28" s="94">
        <f t="shared" si="10"/>
        <v>3</v>
      </c>
      <c r="Y28" s="71">
        <v>0</v>
      </c>
      <c r="Z28" s="62">
        <f t="shared" si="11"/>
        <v>0</v>
      </c>
      <c r="AA28" s="94">
        <v>0</v>
      </c>
      <c r="AB28" s="71">
        <v>213.61609999999999</v>
      </c>
      <c r="AC28" s="62">
        <f t="shared" si="12"/>
        <v>1.9323030303030304</v>
      </c>
      <c r="AD28" s="94">
        <f t="shared" si="23"/>
        <v>1</v>
      </c>
      <c r="AE28" s="71">
        <v>4542.3955026200001</v>
      </c>
      <c r="AF28" s="62">
        <f t="shared" si="13"/>
        <v>41.089059272908187</v>
      </c>
      <c r="AG28" s="60">
        <f t="shared" si="14"/>
        <v>3</v>
      </c>
      <c r="AH28" s="74">
        <f t="shared" si="15"/>
        <v>9</v>
      </c>
      <c r="AI28" s="78">
        <f t="shared" si="16"/>
        <v>2.8181818181818183</v>
      </c>
      <c r="AJ28" s="100">
        <f t="shared" si="17"/>
        <v>2</v>
      </c>
      <c r="AK28" s="95">
        <v>3</v>
      </c>
      <c r="AL28" s="82">
        <f t="shared" si="18"/>
        <v>6</v>
      </c>
      <c r="AM28" s="38">
        <f t="shared" si="19"/>
        <v>3</v>
      </c>
      <c r="AN28" s="38">
        <v>2</v>
      </c>
      <c r="AO28" s="96">
        <f t="shared" si="24"/>
        <v>1</v>
      </c>
      <c r="AP28" s="131">
        <f t="shared" si="25"/>
        <v>3</v>
      </c>
      <c r="AQ28" s="97">
        <v>2</v>
      </c>
      <c r="AR28" s="138">
        <v>7</v>
      </c>
      <c r="AS28" s="60">
        <f t="shared" si="20"/>
        <v>14</v>
      </c>
      <c r="AT28" s="152">
        <f t="shared" si="21"/>
        <v>3</v>
      </c>
    </row>
    <row r="29" spans="1:46" ht="15" x14ac:dyDescent="0.2">
      <c r="A29" s="93">
        <v>22</v>
      </c>
      <c r="B29" s="14" t="s">
        <v>46</v>
      </c>
      <c r="C29" s="66">
        <v>10930</v>
      </c>
      <c r="D29" s="60">
        <v>1338</v>
      </c>
      <c r="E29" s="94">
        <f t="shared" si="0"/>
        <v>2</v>
      </c>
      <c r="F29" s="71">
        <v>31.432511999999999</v>
      </c>
      <c r="G29" s="62">
        <f t="shared" si="1"/>
        <v>0.28758016468435499</v>
      </c>
      <c r="H29" s="74">
        <f t="shared" si="2"/>
        <v>1</v>
      </c>
      <c r="I29" s="66">
        <v>57.626649999999998</v>
      </c>
      <c r="J29" s="94">
        <f t="shared" si="3"/>
        <v>3</v>
      </c>
      <c r="K29" s="66">
        <v>125</v>
      </c>
      <c r="L29" s="94">
        <f t="shared" si="26"/>
        <v>4</v>
      </c>
      <c r="M29" s="71">
        <v>122.538026</v>
      </c>
      <c r="N29" s="62">
        <f t="shared" si="4"/>
        <v>1.1211164318389752</v>
      </c>
      <c r="O29" s="94">
        <f t="shared" si="5"/>
        <v>2</v>
      </c>
      <c r="P29" s="71">
        <v>213.83833999999999</v>
      </c>
      <c r="Q29" s="74">
        <f t="shared" si="6"/>
        <v>4</v>
      </c>
      <c r="R29" s="66">
        <v>3197.63</v>
      </c>
      <c r="S29" s="60">
        <v>1293.1300000000001</v>
      </c>
      <c r="T29" s="62">
        <f t="shared" si="7"/>
        <v>40.440263570206689</v>
      </c>
      <c r="U29" s="94">
        <f t="shared" si="8"/>
        <v>3</v>
      </c>
      <c r="V29" s="71">
        <v>4473.2782999999999</v>
      </c>
      <c r="W29" s="63">
        <f t="shared" si="9"/>
        <v>40.926608417200363</v>
      </c>
      <c r="X29" s="94">
        <f t="shared" si="10"/>
        <v>2</v>
      </c>
      <c r="Y29" s="71">
        <v>127.10790300000001</v>
      </c>
      <c r="Z29" s="62">
        <f t="shared" si="11"/>
        <v>1.1629268344007322</v>
      </c>
      <c r="AA29" s="94">
        <f>IF(Z29&lt;1,1,IF(Z29&lt;10,2,IF(Z29&lt;15,3,4)))</f>
        <v>2</v>
      </c>
      <c r="AB29" s="71">
        <v>1537.0162</v>
      </c>
      <c r="AC29" s="62">
        <f t="shared" si="12"/>
        <v>14.062362305580969</v>
      </c>
      <c r="AD29" s="94">
        <f t="shared" si="23"/>
        <v>2</v>
      </c>
      <c r="AE29" s="71">
        <v>4111.4682573999999</v>
      </c>
      <c r="AF29" s="62">
        <f t="shared" si="13"/>
        <v>37.616361000914914</v>
      </c>
      <c r="AG29" s="60">
        <f t="shared" si="14"/>
        <v>3</v>
      </c>
      <c r="AH29" s="74">
        <f t="shared" si="15"/>
        <v>9</v>
      </c>
      <c r="AI29" s="78">
        <f t="shared" si="16"/>
        <v>3.0909090909090908</v>
      </c>
      <c r="AJ29" s="100">
        <f t="shared" si="17"/>
        <v>3</v>
      </c>
      <c r="AK29" s="95">
        <v>4</v>
      </c>
      <c r="AL29" s="82">
        <f t="shared" si="18"/>
        <v>12</v>
      </c>
      <c r="AM29" s="38">
        <f t="shared" si="19"/>
        <v>4</v>
      </c>
      <c r="AN29" s="38">
        <v>3</v>
      </c>
      <c r="AO29" s="96">
        <f t="shared" si="24"/>
        <v>1</v>
      </c>
      <c r="AP29" s="131">
        <f t="shared" si="25"/>
        <v>3</v>
      </c>
      <c r="AQ29" s="97">
        <v>2</v>
      </c>
      <c r="AR29" s="138">
        <v>7</v>
      </c>
      <c r="AS29" s="60">
        <f t="shared" si="20"/>
        <v>14</v>
      </c>
      <c r="AT29" s="152">
        <f t="shared" si="21"/>
        <v>3</v>
      </c>
    </row>
    <row r="30" spans="1:46" ht="15" x14ac:dyDescent="0.2">
      <c r="A30" s="93">
        <v>23</v>
      </c>
      <c r="B30" s="14" t="s">
        <v>47</v>
      </c>
      <c r="C30" s="66">
        <v>8798</v>
      </c>
      <c r="D30" s="60">
        <v>1235</v>
      </c>
      <c r="E30" s="94">
        <f t="shared" si="0"/>
        <v>2</v>
      </c>
      <c r="F30" s="71">
        <v>40.951332000000001</v>
      </c>
      <c r="G30" s="62">
        <f t="shared" si="1"/>
        <v>0.46546183223459875</v>
      </c>
      <c r="H30" s="74">
        <f t="shared" si="2"/>
        <v>1</v>
      </c>
      <c r="I30" s="66">
        <v>47.021349999999998</v>
      </c>
      <c r="J30" s="94">
        <f t="shared" si="3"/>
        <v>2</v>
      </c>
      <c r="K30" s="66">
        <v>4</v>
      </c>
      <c r="L30" s="94">
        <f t="shared" si="26"/>
        <v>1</v>
      </c>
      <c r="M30" s="71">
        <v>181.200976</v>
      </c>
      <c r="N30" s="62">
        <f t="shared" si="4"/>
        <v>2.0595700841100251</v>
      </c>
      <c r="O30" s="94">
        <f t="shared" si="5"/>
        <v>2</v>
      </c>
      <c r="P30" s="71">
        <v>186.17951000000002</v>
      </c>
      <c r="Q30" s="74">
        <f t="shared" si="6"/>
        <v>3</v>
      </c>
      <c r="R30" s="66">
        <v>1099.07</v>
      </c>
      <c r="S30" s="60">
        <v>628.97</v>
      </c>
      <c r="T30" s="62">
        <f t="shared" si="7"/>
        <v>57.227474137225109</v>
      </c>
      <c r="U30" s="94">
        <f t="shared" si="8"/>
        <v>3</v>
      </c>
      <c r="V30" s="71">
        <v>7869.9994999999999</v>
      </c>
      <c r="W30" s="63">
        <f t="shared" si="9"/>
        <v>89.452142532393722</v>
      </c>
      <c r="X30" s="94">
        <f t="shared" si="10"/>
        <v>4</v>
      </c>
      <c r="Y30" s="71">
        <v>0</v>
      </c>
      <c r="Z30" s="62">
        <f t="shared" si="11"/>
        <v>0</v>
      </c>
      <c r="AA30" s="94">
        <v>0</v>
      </c>
      <c r="AB30" s="71">
        <v>0</v>
      </c>
      <c r="AC30" s="62">
        <f t="shared" si="12"/>
        <v>0</v>
      </c>
      <c r="AD30" s="94">
        <v>0</v>
      </c>
      <c r="AE30" s="71">
        <v>3959.93747979</v>
      </c>
      <c r="AF30" s="62">
        <f t="shared" si="13"/>
        <v>45.009518979199818</v>
      </c>
      <c r="AG30" s="60">
        <f t="shared" si="14"/>
        <v>3</v>
      </c>
      <c r="AH30" s="74">
        <f t="shared" si="15"/>
        <v>9</v>
      </c>
      <c r="AI30" s="78">
        <f t="shared" si="16"/>
        <v>2.4545454545454546</v>
      </c>
      <c r="AJ30" s="100">
        <f t="shared" si="17"/>
        <v>2</v>
      </c>
      <c r="AK30" s="95">
        <v>3</v>
      </c>
      <c r="AL30" s="82">
        <f t="shared" si="18"/>
        <v>6</v>
      </c>
      <c r="AM30" s="38">
        <f t="shared" si="19"/>
        <v>3</v>
      </c>
      <c r="AN30" s="38">
        <v>2</v>
      </c>
      <c r="AO30" s="96">
        <f t="shared" si="24"/>
        <v>1</v>
      </c>
      <c r="AP30" s="131">
        <f t="shared" si="25"/>
        <v>3</v>
      </c>
      <c r="AQ30" s="97">
        <v>2</v>
      </c>
      <c r="AR30" s="138">
        <v>7</v>
      </c>
      <c r="AS30" s="60">
        <f t="shared" si="20"/>
        <v>14</v>
      </c>
      <c r="AT30" s="152">
        <f t="shared" si="21"/>
        <v>3</v>
      </c>
    </row>
    <row r="31" spans="1:46" ht="15" x14ac:dyDescent="0.2">
      <c r="A31" s="93">
        <v>24</v>
      </c>
      <c r="B31" s="14" t="s">
        <v>48</v>
      </c>
      <c r="C31" s="66">
        <v>8600</v>
      </c>
      <c r="D31" s="60">
        <v>2822</v>
      </c>
      <c r="E31" s="94">
        <f t="shared" si="0"/>
        <v>3</v>
      </c>
      <c r="F31" s="71">
        <v>0.47865200000000002</v>
      </c>
      <c r="G31" s="62">
        <f t="shared" si="1"/>
        <v>5.5657209302325582E-3</v>
      </c>
      <c r="H31" s="74">
        <f t="shared" si="2"/>
        <v>1</v>
      </c>
      <c r="I31" s="66">
        <v>57.709650000000003</v>
      </c>
      <c r="J31" s="94">
        <f t="shared" si="3"/>
        <v>3</v>
      </c>
      <c r="K31" s="66">
        <v>9</v>
      </c>
      <c r="L31" s="94">
        <f t="shared" si="26"/>
        <v>1</v>
      </c>
      <c r="M31" s="71">
        <v>172.28521899999998</v>
      </c>
      <c r="N31" s="62">
        <f t="shared" si="4"/>
        <v>2.0033164999999999</v>
      </c>
      <c r="O31" s="94">
        <f t="shared" si="5"/>
        <v>2</v>
      </c>
      <c r="P31" s="71">
        <v>151.51595</v>
      </c>
      <c r="Q31" s="74">
        <f t="shared" si="6"/>
        <v>3</v>
      </c>
      <c r="R31" s="66">
        <v>658.89</v>
      </c>
      <c r="S31" s="60">
        <v>471.11</v>
      </c>
      <c r="T31" s="62">
        <f t="shared" si="7"/>
        <v>71.500553961966347</v>
      </c>
      <c r="U31" s="94">
        <f t="shared" si="8"/>
        <v>4</v>
      </c>
      <c r="V31" s="71">
        <v>8278.3325000000004</v>
      </c>
      <c r="W31" s="63">
        <f t="shared" si="9"/>
        <v>96.259680232558139</v>
      </c>
      <c r="X31" s="94">
        <f t="shared" si="10"/>
        <v>4</v>
      </c>
      <c r="Y31" s="71">
        <v>0</v>
      </c>
      <c r="Z31" s="62">
        <f t="shared" si="11"/>
        <v>0</v>
      </c>
      <c r="AA31" s="94">
        <v>0</v>
      </c>
      <c r="AB31" s="71">
        <v>5138.1656999999996</v>
      </c>
      <c r="AC31" s="62">
        <f t="shared" si="12"/>
        <v>59.746112790697673</v>
      </c>
      <c r="AD31" s="94">
        <f>IF(AC31&lt;10,1,IF(AC31&lt;30,2,IF(AC31&lt;60,3,4)))</f>
        <v>3</v>
      </c>
      <c r="AE31" s="71">
        <v>3590.6793281599998</v>
      </c>
      <c r="AF31" s="62">
        <f t="shared" si="13"/>
        <v>41.752085211162786</v>
      </c>
      <c r="AG31" s="60">
        <f t="shared" si="14"/>
        <v>3</v>
      </c>
      <c r="AH31" s="74">
        <f t="shared" si="15"/>
        <v>9</v>
      </c>
      <c r="AI31" s="78">
        <f t="shared" si="16"/>
        <v>3</v>
      </c>
      <c r="AJ31" s="100">
        <f t="shared" si="17"/>
        <v>3</v>
      </c>
      <c r="AK31" s="95">
        <v>3</v>
      </c>
      <c r="AL31" s="82">
        <f t="shared" si="18"/>
        <v>9</v>
      </c>
      <c r="AM31" s="38">
        <f t="shared" si="19"/>
        <v>3</v>
      </c>
      <c r="AN31" s="38">
        <v>3</v>
      </c>
      <c r="AO31" s="96">
        <f t="shared" si="24"/>
        <v>0</v>
      </c>
      <c r="AP31" s="132">
        <f t="shared" si="25"/>
        <v>2</v>
      </c>
      <c r="AQ31" s="97">
        <v>2</v>
      </c>
      <c r="AR31" s="138">
        <v>7</v>
      </c>
      <c r="AS31" s="60">
        <f t="shared" si="20"/>
        <v>14</v>
      </c>
      <c r="AT31" s="152">
        <f t="shared" si="21"/>
        <v>3</v>
      </c>
    </row>
    <row r="32" spans="1:46" ht="15" x14ac:dyDescent="0.2">
      <c r="A32" s="93">
        <v>25</v>
      </c>
      <c r="B32" s="14" t="s">
        <v>49</v>
      </c>
      <c r="C32" s="66">
        <v>3739</v>
      </c>
      <c r="D32" s="60">
        <v>572</v>
      </c>
      <c r="E32" s="94">
        <f t="shared" si="0"/>
        <v>1</v>
      </c>
      <c r="F32" s="71">
        <v>0.66742200000000007</v>
      </c>
      <c r="G32" s="62">
        <f t="shared" si="1"/>
        <v>1.7850280823749669E-2</v>
      </c>
      <c r="H32" s="74">
        <f t="shared" si="2"/>
        <v>1</v>
      </c>
      <c r="I32" s="66">
        <v>28.844200000000001</v>
      </c>
      <c r="J32" s="94">
        <f t="shared" si="3"/>
        <v>2</v>
      </c>
      <c r="K32" s="66">
        <v>2</v>
      </c>
      <c r="L32" s="94">
        <f t="shared" si="26"/>
        <v>1</v>
      </c>
      <c r="M32" s="71">
        <v>19.965064000000002</v>
      </c>
      <c r="N32" s="62">
        <f t="shared" si="4"/>
        <v>0.53396801283765716</v>
      </c>
      <c r="O32" s="94">
        <f t="shared" si="5"/>
        <v>1</v>
      </c>
      <c r="P32" s="71">
        <v>58.566019999999995</v>
      </c>
      <c r="Q32" s="74">
        <f t="shared" si="6"/>
        <v>1</v>
      </c>
      <c r="R32" s="66">
        <v>520.4</v>
      </c>
      <c r="S32" s="60">
        <v>234.14</v>
      </c>
      <c r="T32" s="62">
        <f t="shared" si="7"/>
        <v>44.992313604919296</v>
      </c>
      <c r="U32" s="94">
        <f t="shared" si="8"/>
        <v>3</v>
      </c>
      <c r="V32" s="71">
        <v>3385.4146999999998</v>
      </c>
      <c r="W32" s="63">
        <f t="shared" si="9"/>
        <v>90.543319069269856</v>
      </c>
      <c r="X32" s="94">
        <f t="shared" si="10"/>
        <v>4</v>
      </c>
      <c r="Y32" s="71">
        <v>4.6259980000000001</v>
      </c>
      <c r="Z32" s="62">
        <f t="shared" si="11"/>
        <v>0.12372286707675849</v>
      </c>
      <c r="AA32" s="94">
        <f>IF(Z32&lt;1,1,IF(Z32&lt;10,2,IF(Z32&lt;15,3,4)))</f>
        <v>1</v>
      </c>
      <c r="AB32" s="71">
        <v>1868.9023</v>
      </c>
      <c r="AC32" s="62">
        <f t="shared" si="12"/>
        <v>49.98401444236427</v>
      </c>
      <c r="AD32" s="94">
        <f>IF(AC32&lt;10,1,IF(AC32&lt;30,2,IF(AC32&lt;60,3,4)))</f>
        <v>3</v>
      </c>
      <c r="AE32" s="71">
        <v>2531.4948450000002</v>
      </c>
      <c r="AF32" s="62">
        <f t="shared" si="13"/>
        <v>67.705130917357593</v>
      </c>
      <c r="AG32" s="60">
        <f t="shared" si="14"/>
        <v>4</v>
      </c>
      <c r="AH32" s="74">
        <f t="shared" si="15"/>
        <v>12</v>
      </c>
      <c r="AI32" s="78">
        <f t="shared" si="16"/>
        <v>2.7272727272727271</v>
      </c>
      <c r="AJ32" s="100">
        <f t="shared" si="17"/>
        <v>2</v>
      </c>
      <c r="AK32" s="95">
        <v>3</v>
      </c>
      <c r="AL32" s="82">
        <f t="shared" si="18"/>
        <v>6</v>
      </c>
      <c r="AM32" s="38">
        <f t="shared" si="19"/>
        <v>3</v>
      </c>
      <c r="AN32" s="38">
        <v>2</v>
      </c>
      <c r="AO32" s="96">
        <f t="shared" si="24"/>
        <v>1</v>
      </c>
      <c r="AP32" s="131">
        <f t="shared" si="25"/>
        <v>3</v>
      </c>
      <c r="AQ32" s="97">
        <v>2</v>
      </c>
      <c r="AR32" s="138">
        <v>7</v>
      </c>
      <c r="AS32" s="60">
        <f t="shared" si="20"/>
        <v>14</v>
      </c>
      <c r="AT32" s="152">
        <f t="shared" si="21"/>
        <v>3</v>
      </c>
    </row>
    <row r="33" spans="1:46" ht="15.75" thickBot="1" x14ac:dyDescent="0.25">
      <c r="A33" s="98">
        <v>26</v>
      </c>
      <c r="B33" s="24" t="s">
        <v>50</v>
      </c>
      <c r="C33" s="68">
        <v>8155</v>
      </c>
      <c r="D33" s="69">
        <v>1782</v>
      </c>
      <c r="E33" s="99">
        <f t="shared" si="0"/>
        <v>2</v>
      </c>
      <c r="F33" s="72">
        <v>21.110782</v>
      </c>
      <c r="G33" s="73">
        <f t="shared" si="1"/>
        <v>0.25886918454935626</v>
      </c>
      <c r="H33" s="75">
        <f t="shared" si="2"/>
        <v>1</v>
      </c>
      <c r="I33" s="68">
        <v>69.088250000000002</v>
      </c>
      <c r="J33" s="99">
        <f t="shared" si="3"/>
        <v>3</v>
      </c>
      <c r="K33" s="68">
        <v>0</v>
      </c>
      <c r="L33" s="99">
        <v>0</v>
      </c>
      <c r="M33" s="72">
        <v>62.631841000000001</v>
      </c>
      <c r="N33" s="73">
        <f t="shared" si="4"/>
        <v>0.76801767014101774</v>
      </c>
      <c r="O33" s="99">
        <f t="shared" si="5"/>
        <v>1</v>
      </c>
      <c r="P33" s="72">
        <v>152.90742</v>
      </c>
      <c r="Q33" s="75">
        <f t="shared" si="6"/>
        <v>3</v>
      </c>
      <c r="R33" s="68">
        <v>839.89</v>
      </c>
      <c r="S33" s="69">
        <v>602.19000000000005</v>
      </c>
      <c r="T33" s="73">
        <f t="shared" si="7"/>
        <v>71.698674826465378</v>
      </c>
      <c r="U33" s="99">
        <f t="shared" si="8"/>
        <v>4</v>
      </c>
      <c r="V33" s="72">
        <v>4856.0505000000003</v>
      </c>
      <c r="W33" s="77">
        <f t="shared" si="9"/>
        <v>59.546909871244637</v>
      </c>
      <c r="X33" s="99">
        <f t="shared" si="10"/>
        <v>3</v>
      </c>
      <c r="Y33" s="72">
        <v>0</v>
      </c>
      <c r="Z33" s="73">
        <f t="shared" si="11"/>
        <v>0</v>
      </c>
      <c r="AA33" s="99">
        <v>0</v>
      </c>
      <c r="AB33" s="72">
        <v>3948.0073000000002</v>
      </c>
      <c r="AC33" s="73">
        <f t="shared" si="12"/>
        <v>48.41210668301656</v>
      </c>
      <c r="AD33" s="99">
        <f>IF(AC33&lt;10,1,IF(AC33&lt;30,2,IF(AC33&lt;60,3,4)))</f>
        <v>3</v>
      </c>
      <c r="AE33" s="72">
        <v>3396.7551507899998</v>
      </c>
      <c r="AF33" s="73">
        <f t="shared" si="13"/>
        <v>41.652423676149596</v>
      </c>
      <c r="AG33" s="69">
        <f t="shared" si="14"/>
        <v>3</v>
      </c>
      <c r="AH33" s="75">
        <f t="shared" si="15"/>
        <v>9</v>
      </c>
      <c r="AI33" s="78">
        <f t="shared" si="16"/>
        <v>2.6363636363636362</v>
      </c>
      <c r="AJ33" s="101">
        <f t="shared" si="17"/>
        <v>2</v>
      </c>
      <c r="AK33" s="95">
        <v>3</v>
      </c>
      <c r="AL33" s="82">
        <f t="shared" si="18"/>
        <v>6</v>
      </c>
      <c r="AM33" s="39">
        <f t="shared" si="19"/>
        <v>3</v>
      </c>
      <c r="AN33" s="39">
        <v>1</v>
      </c>
      <c r="AO33" s="96">
        <f t="shared" si="24"/>
        <v>2</v>
      </c>
      <c r="AP33" s="133">
        <f t="shared" si="25"/>
        <v>4</v>
      </c>
      <c r="AQ33" s="97">
        <v>2</v>
      </c>
      <c r="AR33" s="138">
        <v>7</v>
      </c>
      <c r="AS33" s="60">
        <f t="shared" si="20"/>
        <v>14</v>
      </c>
      <c r="AT33" s="152">
        <f t="shared" si="21"/>
        <v>3</v>
      </c>
    </row>
  </sheetData>
  <sortState xmlns:xlrd2="http://schemas.microsoft.com/office/spreadsheetml/2017/richdata2" ref="A8:AT33">
    <sortCondition ref="A8:A33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6:AV33"/>
  <sheetViews>
    <sheetView zoomScale="70" zoomScaleNormal="70" workbookViewId="0">
      <selection activeCell="P47" sqref="P46:P47"/>
    </sheetView>
  </sheetViews>
  <sheetFormatPr defaultColWidth="9.140625" defaultRowHeight="12.75" x14ac:dyDescent="0.2"/>
  <cols>
    <col min="2" max="2" width="26.5703125" customWidth="1"/>
    <col min="3" max="4" width="0" hidden="1" customWidth="1"/>
    <col min="5" max="5" width="12" hidden="1" customWidth="1"/>
    <col min="6" max="6" width="10.7109375" customWidth="1"/>
    <col min="7" max="7" width="18" customWidth="1"/>
    <col min="8" max="8" width="13.28515625" customWidth="1"/>
    <col min="9" max="9" width="17.5703125" customWidth="1"/>
    <col min="10" max="10" width="13.28515625" hidden="1" customWidth="1"/>
    <col min="11" max="11" width="14.5703125" hidden="1" customWidth="1"/>
    <col min="12" max="13" width="0" hidden="1" customWidth="1"/>
    <col min="22" max="22" width="23" customWidth="1"/>
    <col min="27" max="27" width="17.28515625" customWidth="1"/>
    <col min="37" max="37" width="17.7109375" style="2" customWidth="1"/>
    <col min="38" max="38" width="16.42578125" customWidth="1"/>
    <col min="39" max="39" width="16.140625" customWidth="1"/>
    <col min="40" max="40" width="15.28515625" customWidth="1"/>
    <col min="41" max="41" width="14.85546875" customWidth="1"/>
    <col min="42" max="42" width="19.140625" customWidth="1"/>
    <col min="43" max="43" width="15" customWidth="1"/>
    <col min="44" max="44" width="14.85546875" customWidth="1"/>
    <col min="47" max="47" width="13.42578125" customWidth="1"/>
    <col min="48" max="48" width="13.85546875" customWidth="1"/>
  </cols>
  <sheetData>
    <row r="6" spans="1:48" ht="13.5" thickBot="1" x14ac:dyDescent="0.25"/>
    <row r="7" spans="1:48" ht="165.75" x14ac:dyDescent="0.2">
      <c r="A7" s="118" t="s">
        <v>0</v>
      </c>
      <c r="B7" s="87" t="s">
        <v>51</v>
      </c>
      <c r="C7" s="8" t="s">
        <v>1</v>
      </c>
      <c r="D7" s="9" t="s">
        <v>2</v>
      </c>
      <c r="E7" s="10" t="s">
        <v>58</v>
      </c>
      <c r="F7" s="8" t="s">
        <v>3</v>
      </c>
      <c r="G7" s="9" t="s">
        <v>54</v>
      </c>
      <c r="H7" s="9" t="s">
        <v>76</v>
      </c>
      <c r="I7" s="10" t="s">
        <v>75</v>
      </c>
      <c r="J7" s="8" t="s">
        <v>4</v>
      </c>
      <c r="K7" s="10" t="s">
        <v>60</v>
      </c>
      <c r="L7" s="8" t="s">
        <v>5</v>
      </c>
      <c r="M7" s="10" t="s">
        <v>61</v>
      </c>
      <c r="N7" s="8" t="s">
        <v>6</v>
      </c>
      <c r="O7" s="11" t="s">
        <v>55</v>
      </c>
      <c r="P7" s="9" t="s">
        <v>64</v>
      </c>
      <c r="Q7" s="10" t="s">
        <v>63</v>
      </c>
      <c r="R7" s="8" t="s">
        <v>7</v>
      </c>
      <c r="S7" s="10" t="s">
        <v>65</v>
      </c>
      <c r="T7" s="8" t="s">
        <v>8</v>
      </c>
      <c r="U7" s="9" t="s">
        <v>9</v>
      </c>
      <c r="V7" s="9" t="s">
        <v>10</v>
      </c>
      <c r="W7" s="10" t="s">
        <v>66</v>
      </c>
      <c r="X7" s="8" t="s">
        <v>11</v>
      </c>
      <c r="Y7" s="9" t="s">
        <v>84</v>
      </c>
      <c r="Z7" s="10" t="s">
        <v>68</v>
      </c>
      <c r="AA7" s="8" t="s">
        <v>12</v>
      </c>
      <c r="AB7" s="9" t="s">
        <v>13</v>
      </c>
      <c r="AC7" s="9" t="s">
        <v>69</v>
      </c>
      <c r="AD7" s="10" t="s">
        <v>70</v>
      </c>
      <c r="AE7" s="8" t="s">
        <v>14</v>
      </c>
      <c r="AF7" s="9" t="s">
        <v>88</v>
      </c>
      <c r="AG7" s="87" t="s">
        <v>71</v>
      </c>
      <c r="AH7" s="8" t="s">
        <v>15</v>
      </c>
      <c r="AI7" s="9" t="s">
        <v>16</v>
      </c>
      <c r="AJ7" s="10" t="s">
        <v>73</v>
      </c>
      <c r="AK7" s="33" t="s">
        <v>56</v>
      </c>
      <c r="AL7" s="37" t="s">
        <v>57</v>
      </c>
      <c r="AM7" s="107" t="s">
        <v>17</v>
      </c>
      <c r="AN7" s="105" t="s">
        <v>18</v>
      </c>
      <c r="AO7" s="108" t="s">
        <v>19</v>
      </c>
      <c r="AP7" s="108" t="s">
        <v>20</v>
      </c>
      <c r="AQ7" s="109" t="s">
        <v>21</v>
      </c>
      <c r="AR7" s="108" t="s">
        <v>22</v>
      </c>
      <c r="AS7" s="110" t="s">
        <v>23</v>
      </c>
      <c r="AT7" s="110" t="s">
        <v>24</v>
      </c>
      <c r="AU7" s="110" t="s">
        <v>25</v>
      </c>
      <c r="AV7" s="110" t="s">
        <v>26</v>
      </c>
    </row>
    <row r="8" spans="1:48" ht="15" x14ac:dyDescent="0.25">
      <c r="A8" s="93">
        <v>1</v>
      </c>
      <c r="B8" s="14" t="s">
        <v>27</v>
      </c>
      <c r="C8" s="15">
        <v>24016</v>
      </c>
      <c r="D8" s="16">
        <v>4069</v>
      </c>
      <c r="E8" s="111">
        <f t="shared" ref="E8:E33" si="0">IF(D8&lt;1000,1,IF(D8&lt;2000,2,IF(D8&lt;3000,3,4)))</f>
        <v>4</v>
      </c>
      <c r="F8" s="18">
        <v>33.001579</v>
      </c>
      <c r="G8" s="19">
        <f t="shared" ref="G8:G33" si="1">(F8/C8)*100</f>
        <v>0.13741496918720852</v>
      </c>
      <c r="H8" s="16">
        <f t="shared" ref="H8:H33" si="2">IF(G8&lt;1,1,IF(G8&lt;1,2,IF(G8&lt;4,3,4)))</f>
        <v>1</v>
      </c>
      <c r="I8" s="20">
        <f t="shared" ref="I8:I33" si="3">H8*2</f>
        <v>2</v>
      </c>
      <c r="J8" s="15">
        <v>150.23260999999999</v>
      </c>
      <c r="K8" s="111">
        <f t="shared" ref="K8:K33" si="4">IF(J8&lt;10,1,IF(J8&lt;50,2,IF(J8&lt;100,3,4)))</f>
        <v>4</v>
      </c>
      <c r="L8" s="15">
        <v>16</v>
      </c>
      <c r="M8" s="111">
        <f>IF(L8&lt;20,1,IF(L8&lt;50,2,IF(L8&lt;100,3,4)))</f>
        <v>1</v>
      </c>
      <c r="N8" s="18">
        <v>276.60380299999997</v>
      </c>
      <c r="O8" s="19">
        <f t="shared" ref="O8:O33" si="5">N8/C8*100</f>
        <v>1.1517480138241172</v>
      </c>
      <c r="P8" s="112">
        <f t="shared" ref="P8:P33" si="6">IF(O8&lt;1,1,IF(O8&lt;7,2,IF(O8&lt;7.5,3,4)))</f>
        <v>2</v>
      </c>
      <c r="Q8" s="111">
        <f t="shared" ref="Q8:Q33" si="7">P8*2</f>
        <v>4</v>
      </c>
      <c r="R8" s="18">
        <v>330.36003000000005</v>
      </c>
      <c r="S8" s="20">
        <f t="shared" ref="S8:S33" si="8">IF(R8&lt;100,1,IF(R8&lt;150,2,IF(R8&lt;200,3,4)))</f>
        <v>4</v>
      </c>
      <c r="T8" s="15">
        <v>1983.64</v>
      </c>
      <c r="U8" s="16">
        <v>1105.55</v>
      </c>
      <c r="V8" s="19">
        <f t="shared" ref="V8:V33" si="9">U8/T8*100</f>
        <v>55.733399205500987</v>
      </c>
      <c r="W8" s="111">
        <f t="shared" ref="W8:W33" si="10">IF(V8&lt;10,1,IF(V8&lt;40,2,IF(V8&lt;70,3,4)))</f>
        <v>3</v>
      </c>
      <c r="X8" s="18">
        <v>6473.2362999999996</v>
      </c>
      <c r="Y8" s="22">
        <f t="shared" ref="Y8:Y33" si="11">X8/C8*100</f>
        <v>26.953848684210524</v>
      </c>
      <c r="Z8" s="111">
        <f t="shared" ref="Z8:Z33" si="12">IF(Y8&lt;25,1,IF(Y8&lt;50,2,IF(Y8&lt;75,3,4)))</f>
        <v>2</v>
      </c>
      <c r="AA8" s="18">
        <v>0</v>
      </c>
      <c r="AB8" s="19">
        <f t="shared" ref="AB8:AB33" si="13">AA8/C8*100</f>
        <v>0</v>
      </c>
      <c r="AC8" s="112">
        <v>0</v>
      </c>
      <c r="AD8" s="111">
        <f t="shared" ref="AD8:AD33" si="14">AC8*2</f>
        <v>0</v>
      </c>
      <c r="AE8" s="18">
        <v>8796.4411999999993</v>
      </c>
      <c r="AF8" s="19">
        <f t="shared" ref="AF8:AF33" si="15">AE8/C8*100</f>
        <v>36.627420053297797</v>
      </c>
      <c r="AG8" s="111">
        <f t="shared" ref="AG8:AG29" si="16">IF(AF8&lt;10,1,IF(AF8&lt;30,2,IF(AF8&lt;60,3,4)))</f>
        <v>3</v>
      </c>
      <c r="AH8" s="18">
        <v>7567.8963120899998</v>
      </c>
      <c r="AI8" s="19">
        <f t="shared" ref="AI8:AI33" si="17">AH8/C8*100</f>
        <v>31.51189337146069</v>
      </c>
      <c r="AJ8" s="20">
        <f t="shared" ref="AJ8:AJ33" si="18">IF(AI8&lt;10,1,IF(AI8&lt;30,2,IF(AI8&lt;60,3,4)))</f>
        <v>3</v>
      </c>
      <c r="AK8" s="34">
        <f t="shared" ref="AK8:AK33" si="19">(AJ8+AG8+AD8+Z8+W8+S8+Q8+I8)/8</f>
        <v>2.625</v>
      </c>
      <c r="AL8" s="113">
        <f t="shared" ref="AL8:AL33" si="20">IF(AK8&lt;2,1,IF(AK8&lt;3,2,IF(AK8&lt;4,3,4)))</f>
        <v>2</v>
      </c>
      <c r="AM8" s="114">
        <v>2</v>
      </c>
      <c r="AN8" s="41">
        <f t="shared" ref="AN8:AN33" si="21">AL8*AM8</f>
        <v>4</v>
      </c>
      <c r="AO8" s="38">
        <f t="shared" ref="AO8:AO33" si="22">IF(AN8&lt;3,1,IF(AN8&lt;5,2,IF(AN8&lt;12,3,4)))</f>
        <v>2</v>
      </c>
      <c r="AP8" s="38">
        <v>2</v>
      </c>
      <c r="AQ8" s="45">
        <f>AO8-AP8</f>
        <v>0</v>
      </c>
      <c r="AR8" s="121">
        <f>IF(AQ8&lt;-1,1,IF(AQ8&lt;1,2,IF(AQ8=1,3,4)))</f>
        <v>2</v>
      </c>
      <c r="AS8" s="112">
        <v>2</v>
      </c>
      <c r="AT8" s="139">
        <v>5</v>
      </c>
      <c r="AU8" s="16">
        <f>AS8*AT8</f>
        <v>10</v>
      </c>
      <c r="AV8" s="150">
        <f>IF(AU8&lt;6,1,IF(AU8&lt;12,2,IF(AU8&lt;18,3,4)))</f>
        <v>2</v>
      </c>
    </row>
    <row r="9" spans="1:48" ht="15" x14ac:dyDescent="0.25">
      <c r="A9" s="93">
        <v>2</v>
      </c>
      <c r="B9" s="14" t="s">
        <v>28</v>
      </c>
      <c r="C9" s="15">
        <v>3218</v>
      </c>
      <c r="D9" s="16">
        <v>1040</v>
      </c>
      <c r="E9" s="111">
        <f t="shared" si="0"/>
        <v>2</v>
      </c>
      <c r="F9" s="18">
        <v>0.60615600000000003</v>
      </c>
      <c r="G9" s="19">
        <f t="shared" si="1"/>
        <v>1.883642013673089E-2</v>
      </c>
      <c r="H9" s="16">
        <f t="shared" si="2"/>
        <v>1</v>
      </c>
      <c r="I9" s="20">
        <f t="shared" si="3"/>
        <v>2</v>
      </c>
      <c r="J9" s="15">
        <v>28.398439999999997</v>
      </c>
      <c r="K9" s="111">
        <f t="shared" si="4"/>
        <v>2</v>
      </c>
      <c r="L9" s="15">
        <v>0</v>
      </c>
      <c r="M9" s="111">
        <v>0</v>
      </c>
      <c r="N9" s="18">
        <v>9.2501309999999997</v>
      </c>
      <c r="O9" s="19">
        <f t="shared" si="5"/>
        <v>0.28744968924798009</v>
      </c>
      <c r="P9" s="112">
        <f t="shared" si="6"/>
        <v>1</v>
      </c>
      <c r="Q9" s="111">
        <f t="shared" si="7"/>
        <v>2</v>
      </c>
      <c r="R9" s="18">
        <v>28.250869999999999</v>
      </c>
      <c r="S9" s="20">
        <f t="shared" si="8"/>
        <v>1</v>
      </c>
      <c r="T9" s="15">
        <v>244.9</v>
      </c>
      <c r="U9" s="16">
        <v>129.72999999999999</v>
      </c>
      <c r="V9" s="19">
        <f t="shared" si="9"/>
        <v>52.972641894650877</v>
      </c>
      <c r="W9" s="111">
        <f t="shared" si="10"/>
        <v>3</v>
      </c>
      <c r="X9" s="18">
        <v>3179.7833000000001</v>
      </c>
      <c r="Y9" s="22">
        <f t="shared" si="11"/>
        <v>98.812408328154135</v>
      </c>
      <c r="Z9" s="111">
        <f t="shared" si="12"/>
        <v>4</v>
      </c>
      <c r="AA9" s="18">
        <v>0</v>
      </c>
      <c r="AB9" s="19">
        <f t="shared" si="13"/>
        <v>0</v>
      </c>
      <c r="AC9" s="112">
        <v>0</v>
      </c>
      <c r="AD9" s="111">
        <f t="shared" si="14"/>
        <v>0</v>
      </c>
      <c r="AE9" s="18">
        <v>2705.7498999999998</v>
      </c>
      <c r="AF9" s="19">
        <f t="shared" si="15"/>
        <v>84.081724673710369</v>
      </c>
      <c r="AG9" s="111">
        <f t="shared" si="16"/>
        <v>4</v>
      </c>
      <c r="AH9" s="18">
        <v>1819.9798080999999</v>
      </c>
      <c r="AI9" s="19">
        <f t="shared" si="17"/>
        <v>56.556240152268487</v>
      </c>
      <c r="AJ9" s="20">
        <f t="shared" si="18"/>
        <v>3</v>
      </c>
      <c r="AK9" s="34">
        <f t="shared" si="19"/>
        <v>2.375</v>
      </c>
      <c r="AL9" s="113">
        <f t="shared" si="20"/>
        <v>2</v>
      </c>
      <c r="AM9" s="114">
        <v>2</v>
      </c>
      <c r="AN9" s="41">
        <f t="shared" si="21"/>
        <v>4</v>
      </c>
      <c r="AO9" s="38">
        <f t="shared" si="22"/>
        <v>2</v>
      </c>
      <c r="AP9" s="38">
        <v>1</v>
      </c>
      <c r="AQ9" s="45">
        <f>AO9-AP9</f>
        <v>1</v>
      </c>
      <c r="AR9" s="122">
        <f>IF(AQ9&lt;-1,1,IF(AQ9&lt;1,2,IF(AQ9=1,3,4)))</f>
        <v>3</v>
      </c>
      <c r="AS9" s="112">
        <v>2</v>
      </c>
      <c r="AT9" s="139">
        <v>5</v>
      </c>
      <c r="AU9" s="16">
        <f t="shared" ref="AU9:AU33" si="23">AS9*AT9</f>
        <v>10</v>
      </c>
      <c r="AV9" s="150">
        <f t="shared" ref="AV9:AV33" si="24">IF(AU9&lt;6,1,IF(AU9&lt;12,2,IF(AU9&lt;18,3,4)))</f>
        <v>2</v>
      </c>
    </row>
    <row r="10" spans="1:48" ht="15" x14ac:dyDescent="0.25">
      <c r="A10" s="93">
        <v>3</v>
      </c>
      <c r="B10" s="23" t="s">
        <v>52</v>
      </c>
      <c r="C10" s="15">
        <v>1151</v>
      </c>
      <c r="D10" s="16">
        <v>179</v>
      </c>
      <c r="E10" s="111">
        <f t="shared" si="0"/>
        <v>1</v>
      </c>
      <c r="F10" s="18">
        <v>0.36213800000000002</v>
      </c>
      <c r="G10" s="19">
        <f t="shared" si="1"/>
        <v>3.1462901824500442E-2</v>
      </c>
      <c r="H10" s="16">
        <f t="shared" si="2"/>
        <v>1</v>
      </c>
      <c r="I10" s="20">
        <f t="shared" si="3"/>
        <v>2</v>
      </c>
      <c r="J10" s="15">
        <v>6.0833999999999993</v>
      </c>
      <c r="K10" s="111">
        <f t="shared" si="4"/>
        <v>1</v>
      </c>
      <c r="L10" s="15">
        <v>8</v>
      </c>
      <c r="M10" s="111">
        <f t="shared" ref="M10:M20" si="25">IF(L10&lt;20,1,IF(L10&lt;50,2,IF(L10&lt;100,3,4)))</f>
        <v>1</v>
      </c>
      <c r="N10" s="18">
        <v>11.295439</v>
      </c>
      <c r="O10" s="19">
        <f t="shared" si="5"/>
        <v>0.98135873153779329</v>
      </c>
      <c r="P10" s="112">
        <f t="shared" si="6"/>
        <v>1</v>
      </c>
      <c r="Q10" s="111">
        <f t="shared" si="7"/>
        <v>2</v>
      </c>
      <c r="R10" s="18">
        <v>12.434059999999999</v>
      </c>
      <c r="S10" s="20">
        <f t="shared" si="8"/>
        <v>1</v>
      </c>
      <c r="T10" s="15">
        <v>500.85</v>
      </c>
      <c r="U10" s="16">
        <v>170.44</v>
      </c>
      <c r="V10" s="19">
        <f t="shared" si="9"/>
        <v>34.030148747129878</v>
      </c>
      <c r="W10" s="111">
        <f t="shared" si="10"/>
        <v>2</v>
      </c>
      <c r="X10" s="18">
        <v>85.769499999999994</v>
      </c>
      <c r="Y10" s="22">
        <f t="shared" si="11"/>
        <v>7.4517376194613378</v>
      </c>
      <c r="Z10" s="111">
        <f t="shared" si="12"/>
        <v>1</v>
      </c>
      <c r="AA10" s="18">
        <v>0</v>
      </c>
      <c r="AB10" s="19">
        <f t="shared" si="13"/>
        <v>0</v>
      </c>
      <c r="AC10" s="112">
        <v>0</v>
      </c>
      <c r="AD10" s="111">
        <f t="shared" si="14"/>
        <v>0</v>
      </c>
      <c r="AE10" s="18">
        <v>0</v>
      </c>
      <c r="AF10" s="19">
        <f t="shared" si="15"/>
        <v>0</v>
      </c>
      <c r="AG10" s="111">
        <f t="shared" si="16"/>
        <v>1</v>
      </c>
      <c r="AH10" s="18">
        <v>140.276665334</v>
      </c>
      <c r="AI10" s="19">
        <f t="shared" si="17"/>
        <v>12.187373182797568</v>
      </c>
      <c r="AJ10" s="20">
        <f t="shared" si="18"/>
        <v>2</v>
      </c>
      <c r="AK10" s="34">
        <f t="shared" si="19"/>
        <v>1.375</v>
      </c>
      <c r="AL10" s="113">
        <f t="shared" si="20"/>
        <v>1</v>
      </c>
      <c r="AM10" s="114">
        <v>3</v>
      </c>
      <c r="AN10" s="41">
        <f t="shared" si="21"/>
        <v>3</v>
      </c>
      <c r="AO10" s="38">
        <f t="shared" si="22"/>
        <v>2</v>
      </c>
      <c r="AP10" s="38">
        <v>2</v>
      </c>
      <c r="AQ10" s="45">
        <f>AO10-AP10</f>
        <v>0</v>
      </c>
      <c r="AR10" s="121">
        <f>IF(AQ10&lt;-1,1,IF(AQ10&lt;1,2,IF(AQ10=1,3,4)))</f>
        <v>2</v>
      </c>
      <c r="AS10" s="112">
        <v>2</v>
      </c>
      <c r="AT10" s="139">
        <v>5</v>
      </c>
      <c r="AU10" s="16">
        <f t="shared" si="23"/>
        <v>10</v>
      </c>
      <c r="AV10" s="150">
        <f t="shared" si="24"/>
        <v>2</v>
      </c>
    </row>
    <row r="11" spans="1:48" ht="15" x14ac:dyDescent="0.25">
      <c r="A11" s="93">
        <v>4</v>
      </c>
      <c r="B11" s="14" t="s">
        <v>29</v>
      </c>
      <c r="C11" s="15">
        <v>2072</v>
      </c>
      <c r="D11" s="16">
        <v>733</v>
      </c>
      <c r="E11" s="111">
        <f t="shared" si="0"/>
        <v>1</v>
      </c>
      <c r="F11" s="18">
        <v>2.5038650000000002</v>
      </c>
      <c r="G11" s="19">
        <f t="shared" si="1"/>
        <v>0.12084290540540542</v>
      </c>
      <c r="H11" s="16">
        <f t="shared" si="2"/>
        <v>1</v>
      </c>
      <c r="I11" s="20">
        <f t="shared" si="3"/>
        <v>2</v>
      </c>
      <c r="J11" s="15">
        <v>17.450020000000002</v>
      </c>
      <c r="K11" s="111">
        <f t="shared" si="4"/>
        <v>2</v>
      </c>
      <c r="L11" s="15">
        <v>7</v>
      </c>
      <c r="M11" s="111">
        <f t="shared" si="25"/>
        <v>1</v>
      </c>
      <c r="N11" s="18">
        <v>8.1199349999999999</v>
      </c>
      <c r="O11" s="19">
        <f t="shared" si="5"/>
        <v>0.39188875482625485</v>
      </c>
      <c r="P11" s="112">
        <f t="shared" si="6"/>
        <v>1</v>
      </c>
      <c r="Q11" s="111">
        <f t="shared" si="7"/>
        <v>2</v>
      </c>
      <c r="R11" s="18">
        <v>52.636650000000003</v>
      </c>
      <c r="S11" s="20">
        <f t="shared" si="8"/>
        <v>1</v>
      </c>
      <c r="T11" s="15">
        <v>711.89</v>
      </c>
      <c r="U11" s="16">
        <v>525.46</v>
      </c>
      <c r="V11" s="19">
        <f t="shared" si="9"/>
        <v>73.811965331722604</v>
      </c>
      <c r="W11" s="111">
        <f t="shared" si="10"/>
        <v>4</v>
      </c>
      <c r="X11" s="18">
        <v>562.21299999999997</v>
      </c>
      <c r="Y11" s="22">
        <f t="shared" si="11"/>
        <v>27.133832046332046</v>
      </c>
      <c r="Z11" s="111">
        <f t="shared" si="12"/>
        <v>2</v>
      </c>
      <c r="AA11" s="18">
        <v>0</v>
      </c>
      <c r="AB11" s="19">
        <f t="shared" si="13"/>
        <v>0</v>
      </c>
      <c r="AC11" s="112">
        <v>0</v>
      </c>
      <c r="AD11" s="111">
        <f t="shared" si="14"/>
        <v>0</v>
      </c>
      <c r="AE11" s="18">
        <v>582.20360000000005</v>
      </c>
      <c r="AF11" s="19">
        <f t="shared" si="15"/>
        <v>28.098629343629344</v>
      </c>
      <c r="AG11" s="111">
        <f t="shared" si="16"/>
        <v>2</v>
      </c>
      <c r="AH11" s="18">
        <v>1068.64684708</v>
      </c>
      <c r="AI11" s="19">
        <f t="shared" si="17"/>
        <v>51.575620032818534</v>
      </c>
      <c r="AJ11" s="20">
        <f t="shared" si="18"/>
        <v>3</v>
      </c>
      <c r="AK11" s="34">
        <f t="shared" si="19"/>
        <v>2</v>
      </c>
      <c r="AL11" s="113">
        <f t="shared" si="20"/>
        <v>2</v>
      </c>
      <c r="AM11" s="114">
        <v>2</v>
      </c>
      <c r="AN11" s="41">
        <f t="shared" si="21"/>
        <v>4</v>
      </c>
      <c r="AO11" s="38">
        <f t="shared" si="22"/>
        <v>2</v>
      </c>
      <c r="AP11" s="38">
        <v>2</v>
      </c>
      <c r="AQ11" s="45">
        <f>AO11-AP11</f>
        <v>0</v>
      </c>
      <c r="AR11" s="121">
        <f>IF(AQ11&lt;-1,1,IF(AQ11&lt;1,2,IF(AQ11=1,3,4)))</f>
        <v>2</v>
      </c>
      <c r="AS11" s="112">
        <v>2</v>
      </c>
      <c r="AT11" s="139">
        <v>5</v>
      </c>
      <c r="AU11" s="16">
        <f t="shared" si="23"/>
        <v>10</v>
      </c>
      <c r="AV11" s="150">
        <f t="shared" si="24"/>
        <v>2</v>
      </c>
    </row>
    <row r="12" spans="1:48" ht="15" x14ac:dyDescent="0.25">
      <c r="A12" s="93">
        <v>5</v>
      </c>
      <c r="B12" s="14" t="s">
        <v>30</v>
      </c>
      <c r="C12" s="15">
        <v>8249</v>
      </c>
      <c r="D12" s="16">
        <v>1644</v>
      </c>
      <c r="E12" s="111">
        <f t="shared" si="0"/>
        <v>2</v>
      </c>
      <c r="F12" s="18">
        <v>6.7809749999999998</v>
      </c>
      <c r="G12" s="19">
        <f t="shared" si="1"/>
        <v>8.220360043641653E-2</v>
      </c>
      <c r="H12" s="16">
        <f t="shared" si="2"/>
        <v>1</v>
      </c>
      <c r="I12" s="20">
        <f t="shared" si="3"/>
        <v>2</v>
      </c>
      <c r="J12" s="15">
        <v>67.598710000000011</v>
      </c>
      <c r="K12" s="111">
        <f t="shared" si="4"/>
        <v>3</v>
      </c>
      <c r="L12" s="15">
        <v>13</v>
      </c>
      <c r="M12" s="111">
        <f t="shared" si="25"/>
        <v>1</v>
      </c>
      <c r="N12" s="18">
        <v>365.81712700000003</v>
      </c>
      <c r="O12" s="19">
        <f t="shared" si="5"/>
        <v>4.4346845314583589</v>
      </c>
      <c r="P12" s="112">
        <f t="shared" si="6"/>
        <v>2</v>
      </c>
      <c r="Q12" s="111">
        <f t="shared" si="7"/>
        <v>4</v>
      </c>
      <c r="R12" s="18">
        <v>162.23176000000001</v>
      </c>
      <c r="S12" s="20">
        <f t="shared" si="8"/>
        <v>3</v>
      </c>
      <c r="T12" s="15">
        <v>1234.46</v>
      </c>
      <c r="U12" s="16">
        <v>834.73</v>
      </c>
      <c r="V12" s="19">
        <f t="shared" si="9"/>
        <v>67.619039904087614</v>
      </c>
      <c r="W12" s="111">
        <f t="shared" si="10"/>
        <v>3</v>
      </c>
      <c r="X12" s="18">
        <v>3862.2406000000001</v>
      </c>
      <c r="Y12" s="22">
        <f t="shared" si="11"/>
        <v>46.820712813674383</v>
      </c>
      <c r="Z12" s="111">
        <f t="shared" si="12"/>
        <v>2</v>
      </c>
      <c r="AA12" s="18">
        <v>194.055331</v>
      </c>
      <c r="AB12" s="19">
        <f t="shared" si="13"/>
        <v>2.3524709783004001</v>
      </c>
      <c r="AC12" s="112">
        <f>IF(AB12&lt;1,1,IF(AB12&lt;10,2,IF(AB12&lt;15,3,4)))</f>
        <v>2</v>
      </c>
      <c r="AD12" s="111">
        <f t="shared" si="14"/>
        <v>4</v>
      </c>
      <c r="AE12" s="18">
        <v>1624.5944999999999</v>
      </c>
      <c r="AF12" s="19">
        <f t="shared" si="15"/>
        <v>19.694441750515214</v>
      </c>
      <c r="AG12" s="111">
        <f t="shared" si="16"/>
        <v>2</v>
      </c>
      <c r="AH12" s="18">
        <v>4477.9643961600004</v>
      </c>
      <c r="AI12" s="19">
        <f t="shared" si="17"/>
        <v>54.284936309370835</v>
      </c>
      <c r="AJ12" s="20">
        <f t="shared" si="18"/>
        <v>3</v>
      </c>
      <c r="AK12" s="34">
        <f t="shared" si="19"/>
        <v>2.875</v>
      </c>
      <c r="AL12" s="113">
        <f t="shared" si="20"/>
        <v>2</v>
      </c>
      <c r="AM12" s="114">
        <v>2</v>
      </c>
      <c r="AN12" s="41">
        <f t="shared" si="21"/>
        <v>4</v>
      </c>
      <c r="AO12" s="38">
        <f t="shared" si="22"/>
        <v>2</v>
      </c>
      <c r="AP12" s="38" t="s">
        <v>82</v>
      </c>
      <c r="AQ12" s="38" t="s">
        <v>82</v>
      </c>
      <c r="AR12" s="121">
        <f>AO12</f>
        <v>2</v>
      </c>
      <c r="AS12" s="112">
        <v>2</v>
      </c>
      <c r="AT12" s="139">
        <v>5</v>
      </c>
      <c r="AU12" s="16">
        <f t="shared" si="23"/>
        <v>10</v>
      </c>
      <c r="AV12" s="150">
        <f t="shared" si="24"/>
        <v>2</v>
      </c>
    </row>
    <row r="13" spans="1:48" ht="15" x14ac:dyDescent="0.25">
      <c r="A13" s="93">
        <v>6</v>
      </c>
      <c r="B13" s="14" t="s">
        <v>31</v>
      </c>
      <c r="C13" s="15">
        <v>15255</v>
      </c>
      <c r="D13" s="16">
        <v>4985</v>
      </c>
      <c r="E13" s="111">
        <f t="shared" si="0"/>
        <v>4</v>
      </c>
      <c r="F13" s="18">
        <v>127.433093</v>
      </c>
      <c r="G13" s="19">
        <f t="shared" si="1"/>
        <v>0.83535295313012137</v>
      </c>
      <c r="H13" s="16">
        <f t="shared" si="2"/>
        <v>1</v>
      </c>
      <c r="I13" s="20">
        <f t="shared" si="3"/>
        <v>2</v>
      </c>
      <c r="J13" s="15">
        <v>105.06946000000001</v>
      </c>
      <c r="K13" s="111">
        <f t="shared" si="4"/>
        <v>4</v>
      </c>
      <c r="L13" s="15">
        <v>1</v>
      </c>
      <c r="M13" s="111">
        <f t="shared" si="25"/>
        <v>1</v>
      </c>
      <c r="N13" s="18">
        <v>37.675422999999995</v>
      </c>
      <c r="O13" s="19">
        <f t="shared" si="5"/>
        <v>0.24697098000655521</v>
      </c>
      <c r="P13" s="112">
        <f t="shared" si="6"/>
        <v>1</v>
      </c>
      <c r="Q13" s="111">
        <f t="shared" si="7"/>
        <v>2</v>
      </c>
      <c r="R13" s="18">
        <v>110.63877000000001</v>
      </c>
      <c r="S13" s="20">
        <f t="shared" si="8"/>
        <v>2</v>
      </c>
      <c r="T13" s="15">
        <v>993.08</v>
      </c>
      <c r="U13" s="16">
        <v>591.16</v>
      </c>
      <c r="V13" s="19">
        <f t="shared" si="9"/>
        <v>59.527933298425097</v>
      </c>
      <c r="W13" s="111">
        <f t="shared" si="10"/>
        <v>3</v>
      </c>
      <c r="X13" s="18">
        <v>7123.1378999999997</v>
      </c>
      <c r="Y13" s="22">
        <f t="shared" si="11"/>
        <v>46.693791543756141</v>
      </c>
      <c r="Z13" s="111">
        <f t="shared" si="12"/>
        <v>2</v>
      </c>
      <c r="AA13" s="18">
        <v>0</v>
      </c>
      <c r="AB13" s="19">
        <f t="shared" si="13"/>
        <v>0</v>
      </c>
      <c r="AC13" s="112">
        <v>0</v>
      </c>
      <c r="AD13" s="111">
        <f t="shared" si="14"/>
        <v>0</v>
      </c>
      <c r="AE13" s="18">
        <v>10751.1019</v>
      </c>
      <c r="AF13" s="19">
        <f t="shared" si="15"/>
        <v>70.475921992789253</v>
      </c>
      <c r="AG13" s="111">
        <f t="shared" si="16"/>
        <v>4</v>
      </c>
      <c r="AH13" s="18">
        <v>5233.4403823499997</v>
      </c>
      <c r="AI13" s="19">
        <f t="shared" si="17"/>
        <v>34.306393853490661</v>
      </c>
      <c r="AJ13" s="20">
        <f t="shared" si="18"/>
        <v>3</v>
      </c>
      <c r="AK13" s="34">
        <f t="shared" si="19"/>
        <v>2.25</v>
      </c>
      <c r="AL13" s="113">
        <f t="shared" si="20"/>
        <v>2</v>
      </c>
      <c r="AM13" s="114">
        <v>2</v>
      </c>
      <c r="AN13" s="41">
        <f t="shared" si="21"/>
        <v>4</v>
      </c>
      <c r="AO13" s="38">
        <f t="shared" si="22"/>
        <v>2</v>
      </c>
      <c r="AP13" s="38">
        <v>2</v>
      </c>
      <c r="AQ13" s="45">
        <f t="shared" ref="AQ13:AQ33" si="26">AO13-AP13</f>
        <v>0</v>
      </c>
      <c r="AR13" s="121">
        <f t="shared" ref="AR13:AR33" si="27">IF(AQ13&lt;-1,1,IF(AQ13&lt;1,2,IF(AQ13=1,3,4)))</f>
        <v>2</v>
      </c>
      <c r="AS13" s="112">
        <v>2</v>
      </c>
      <c r="AT13" s="139">
        <v>5</v>
      </c>
      <c r="AU13" s="16">
        <f t="shared" si="23"/>
        <v>10</v>
      </c>
      <c r="AV13" s="150">
        <f t="shared" si="24"/>
        <v>2</v>
      </c>
    </row>
    <row r="14" spans="1:48" ht="15" x14ac:dyDescent="0.25">
      <c r="A14" s="93">
        <v>7</v>
      </c>
      <c r="B14" s="14" t="s">
        <v>32</v>
      </c>
      <c r="C14" s="15">
        <v>7545</v>
      </c>
      <c r="D14" s="16">
        <v>855</v>
      </c>
      <c r="E14" s="111">
        <f t="shared" si="0"/>
        <v>1</v>
      </c>
      <c r="F14" s="18">
        <v>229.62782000000001</v>
      </c>
      <c r="G14" s="19">
        <f t="shared" si="1"/>
        <v>3.0434436050364484</v>
      </c>
      <c r="H14" s="16">
        <f t="shared" si="2"/>
        <v>3</v>
      </c>
      <c r="I14" s="20">
        <f t="shared" si="3"/>
        <v>6</v>
      </c>
      <c r="J14" s="15">
        <v>12.932739999999999</v>
      </c>
      <c r="K14" s="111">
        <f t="shared" si="4"/>
        <v>2</v>
      </c>
      <c r="L14" s="15">
        <v>12</v>
      </c>
      <c r="M14" s="111">
        <f t="shared" si="25"/>
        <v>1</v>
      </c>
      <c r="N14" s="18">
        <v>21.718239999999998</v>
      </c>
      <c r="O14" s="19">
        <f t="shared" si="5"/>
        <v>0.28784943671305496</v>
      </c>
      <c r="P14" s="112">
        <f t="shared" si="6"/>
        <v>1</v>
      </c>
      <c r="Q14" s="111">
        <f t="shared" si="7"/>
        <v>2</v>
      </c>
      <c r="R14" s="18">
        <v>216.51510999999999</v>
      </c>
      <c r="S14" s="20">
        <f t="shared" si="8"/>
        <v>4</v>
      </c>
      <c r="T14" s="15">
        <v>831.6</v>
      </c>
      <c r="U14" s="16">
        <v>531.22</v>
      </c>
      <c r="V14" s="19">
        <f t="shared" si="9"/>
        <v>63.879268879268878</v>
      </c>
      <c r="W14" s="111">
        <f t="shared" si="10"/>
        <v>3</v>
      </c>
      <c r="X14" s="18">
        <v>6358.7039999999997</v>
      </c>
      <c r="Y14" s="22">
        <f t="shared" si="11"/>
        <v>84.277057654075534</v>
      </c>
      <c r="Z14" s="111">
        <f t="shared" si="12"/>
        <v>4</v>
      </c>
      <c r="AA14" s="18">
        <v>270.65278000000001</v>
      </c>
      <c r="AB14" s="19">
        <f t="shared" si="13"/>
        <v>3.5871806494367129</v>
      </c>
      <c r="AC14" s="112">
        <f>IF(AB14&lt;1,1,IF(AB14&lt;10,2,IF(AB14&lt;15,3,4)))</f>
        <v>2</v>
      </c>
      <c r="AD14" s="111">
        <f t="shared" si="14"/>
        <v>4</v>
      </c>
      <c r="AE14" s="18">
        <v>5578.4973</v>
      </c>
      <c r="AF14" s="19">
        <f t="shared" si="15"/>
        <v>73.936345924453278</v>
      </c>
      <c r="AG14" s="111">
        <f t="shared" si="16"/>
        <v>4</v>
      </c>
      <c r="AH14" s="18">
        <v>6314.8845231200003</v>
      </c>
      <c r="AI14" s="19">
        <f t="shared" si="17"/>
        <v>83.696282612591119</v>
      </c>
      <c r="AJ14" s="20">
        <f t="shared" si="18"/>
        <v>4</v>
      </c>
      <c r="AK14" s="34">
        <f t="shared" si="19"/>
        <v>3.875</v>
      </c>
      <c r="AL14" s="113">
        <f t="shared" si="20"/>
        <v>3</v>
      </c>
      <c r="AM14" s="114">
        <v>1</v>
      </c>
      <c r="AN14" s="41">
        <f t="shared" si="21"/>
        <v>3</v>
      </c>
      <c r="AO14" s="38">
        <f t="shared" si="22"/>
        <v>2</v>
      </c>
      <c r="AP14" s="38">
        <v>2</v>
      </c>
      <c r="AQ14" s="45">
        <f t="shared" si="26"/>
        <v>0</v>
      </c>
      <c r="AR14" s="121">
        <f t="shared" si="27"/>
        <v>2</v>
      </c>
      <c r="AS14" s="112">
        <v>2</v>
      </c>
      <c r="AT14" s="139">
        <v>5</v>
      </c>
      <c r="AU14" s="16">
        <f t="shared" si="23"/>
        <v>10</v>
      </c>
      <c r="AV14" s="150">
        <f t="shared" si="24"/>
        <v>2</v>
      </c>
    </row>
    <row r="15" spans="1:48" ht="15" x14ac:dyDescent="0.25">
      <c r="A15" s="93">
        <v>8</v>
      </c>
      <c r="B15" s="14" t="s">
        <v>33</v>
      </c>
      <c r="C15" s="15">
        <v>3799</v>
      </c>
      <c r="D15" s="16">
        <v>445</v>
      </c>
      <c r="E15" s="111">
        <f t="shared" si="0"/>
        <v>1</v>
      </c>
      <c r="F15" s="18">
        <v>12.795802</v>
      </c>
      <c r="G15" s="19">
        <f t="shared" si="1"/>
        <v>0.33682026849170832</v>
      </c>
      <c r="H15" s="16">
        <f t="shared" si="2"/>
        <v>1</v>
      </c>
      <c r="I15" s="20">
        <f t="shared" si="3"/>
        <v>2</v>
      </c>
      <c r="J15" s="15">
        <v>8.4078900000000001</v>
      </c>
      <c r="K15" s="111">
        <f t="shared" si="4"/>
        <v>1</v>
      </c>
      <c r="L15" s="15">
        <v>7</v>
      </c>
      <c r="M15" s="111">
        <f t="shared" si="25"/>
        <v>1</v>
      </c>
      <c r="N15" s="18">
        <v>20.61111</v>
      </c>
      <c r="O15" s="19">
        <f t="shared" si="5"/>
        <v>0.54254040536983417</v>
      </c>
      <c r="P15" s="112">
        <f t="shared" si="6"/>
        <v>1</v>
      </c>
      <c r="Q15" s="111">
        <f t="shared" si="7"/>
        <v>2</v>
      </c>
      <c r="R15" s="18">
        <v>69.709509999999995</v>
      </c>
      <c r="S15" s="20">
        <f t="shared" si="8"/>
        <v>1</v>
      </c>
      <c r="T15" s="15">
        <v>485.02</v>
      </c>
      <c r="U15" s="16">
        <v>244.44</v>
      </c>
      <c r="V15" s="19">
        <f t="shared" si="9"/>
        <v>50.397921735186181</v>
      </c>
      <c r="W15" s="111">
        <f t="shared" si="10"/>
        <v>3</v>
      </c>
      <c r="X15" s="18">
        <v>3161.0758999999998</v>
      </c>
      <c r="Y15" s="22">
        <f t="shared" si="11"/>
        <v>83.208104764411686</v>
      </c>
      <c r="Z15" s="111">
        <f t="shared" si="12"/>
        <v>4</v>
      </c>
      <c r="AA15" s="18">
        <v>713.12683400000003</v>
      </c>
      <c r="AB15" s="19">
        <f t="shared" si="13"/>
        <v>18.771435483021847</v>
      </c>
      <c r="AC15" s="112">
        <f>IF(AB15&lt;1,1,IF(AB15&lt;10,2,IF(AB15&lt;15,3,4)))</f>
        <v>4</v>
      </c>
      <c r="AD15" s="111">
        <f t="shared" si="14"/>
        <v>8</v>
      </c>
      <c r="AE15" s="18">
        <v>2507.4630000000002</v>
      </c>
      <c r="AF15" s="19">
        <f t="shared" si="15"/>
        <v>66.003237694130036</v>
      </c>
      <c r="AG15" s="111">
        <f t="shared" si="16"/>
        <v>4</v>
      </c>
      <c r="AH15" s="18">
        <v>2538.04267596</v>
      </c>
      <c r="AI15" s="19">
        <f t="shared" si="17"/>
        <v>66.808177835219794</v>
      </c>
      <c r="AJ15" s="20">
        <f t="shared" si="18"/>
        <v>4</v>
      </c>
      <c r="AK15" s="34">
        <f t="shared" si="19"/>
        <v>3.5</v>
      </c>
      <c r="AL15" s="113">
        <f t="shared" si="20"/>
        <v>3</v>
      </c>
      <c r="AM15" s="114">
        <v>1</v>
      </c>
      <c r="AN15" s="41">
        <f t="shared" si="21"/>
        <v>3</v>
      </c>
      <c r="AO15" s="38">
        <f t="shared" si="22"/>
        <v>2</v>
      </c>
      <c r="AP15" s="38">
        <v>3</v>
      </c>
      <c r="AQ15" s="45">
        <f t="shared" si="26"/>
        <v>-1</v>
      </c>
      <c r="AR15" s="121">
        <f t="shared" si="27"/>
        <v>2</v>
      </c>
      <c r="AS15" s="112">
        <v>2</v>
      </c>
      <c r="AT15" s="139">
        <v>5</v>
      </c>
      <c r="AU15" s="16">
        <f t="shared" si="23"/>
        <v>10</v>
      </c>
      <c r="AV15" s="150">
        <f t="shared" si="24"/>
        <v>2</v>
      </c>
    </row>
    <row r="16" spans="1:48" ht="15" x14ac:dyDescent="0.25">
      <c r="A16" s="93">
        <v>9</v>
      </c>
      <c r="B16" s="14" t="s">
        <v>34</v>
      </c>
      <c r="C16" s="15">
        <v>13033</v>
      </c>
      <c r="D16" s="16">
        <v>6048</v>
      </c>
      <c r="E16" s="111">
        <f t="shared" si="0"/>
        <v>4</v>
      </c>
      <c r="F16" s="18">
        <v>16.965933</v>
      </c>
      <c r="G16" s="19">
        <f t="shared" si="1"/>
        <v>0.13017672830507174</v>
      </c>
      <c r="H16" s="16">
        <f t="shared" si="2"/>
        <v>1</v>
      </c>
      <c r="I16" s="20">
        <f t="shared" si="3"/>
        <v>2</v>
      </c>
      <c r="J16" s="15">
        <v>144.59032999999999</v>
      </c>
      <c r="K16" s="111">
        <f t="shared" si="4"/>
        <v>4</v>
      </c>
      <c r="L16" s="15">
        <v>1</v>
      </c>
      <c r="M16" s="111">
        <f t="shared" si="25"/>
        <v>1</v>
      </c>
      <c r="N16" s="18">
        <v>38.773687000000002</v>
      </c>
      <c r="O16" s="19">
        <f t="shared" si="5"/>
        <v>0.29750392848921969</v>
      </c>
      <c r="P16" s="112">
        <f t="shared" si="6"/>
        <v>1</v>
      </c>
      <c r="Q16" s="111">
        <f t="shared" si="7"/>
        <v>2</v>
      </c>
      <c r="R16" s="18">
        <v>311.91379000000001</v>
      </c>
      <c r="S16" s="20">
        <f t="shared" si="8"/>
        <v>4</v>
      </c>
      <c r="T16" s="15">
        <v>1148</v>
      </c>
      <c r="U16" s="16">
        <v>835.44</v>
      </c>
      <c r="V16" s="19">
        <f t="shared" si="9"/>
        <v>72.773519163763069</v>
      </c>
      <c r="W16" s="111">
        <f t="shared" si="10"/>
        <v>4</v>
      </c>
      <c r="X16" s="18">
        <v>3576.4594999999999</v>
      </c>
      <c r="Y16" s="22">
        <f t="shared" si="11"/>
        <v>27.441567559272617</v>
      </c>
      <c r="Z16" s="111">
        <f t="shared" si="12"/>
        <v>2</v>
      </c>
      <c r="AA16" s="18">
        <v>0</v>
      </c>
      <c r="AB16" s="19">
        <f t="shared" si="13"/>
        <v>0</v>
      </c>
      <c r="AC16" s="112">
        <v>0</v>
      </c>
      <c r="AD16" s="111">
        <f t="shared" si="14"/>
        <v>0</v>
      </c>
      <c r="AE16" s="18">
        <v>3486.4195</v>
      </c>
      <c r="AF16" s="19">
        <f t="shared" si="15"/>
        <v>26.750705900406658</v>
      </c>
      <c r="AG16" s="111">
        <f t="shared" si="16"/>
        <v>2</v>
      </c>
      <c r="AH16" s="18">
        <v>3834.4667261899999</v>
      </c>
      <c r="AI16" s="19">
        <f t="shared" si="17"/>
        <v>29.421213275454615</v>
      </c>
      <c r="AJ16" s="20">
        <f t="shared" si="18"/>
        <v>2</v>
      </c>
      <c r="AK16" s="34">
        <f t="shared" si="19"/>
        <v>2.25</v>
      </c>
      <c r="AL16" s="113">
        <f t="shared" si="20"/>
        <v>2</v>
      </c>
      <c r="AM16" s="114">
        <v>2</v>
      </c>
      <c r="AN16" s="41">
        <f t="shared" si="21"/>
        <v>4</v>
      </c>
      <c r="AO16" s="38">
        <f t="shared" si="22"/>
        <v>2</v>
      </c>
      <c r="AP16" s="38">
        <v>2</v>
      </c>
      <c r="AQ16" s="45">
        <f t="shared" si="26"/>
        <v>0</v>
      </c>
      <c r="AR16" s="121">
        <f t="shared" si="27"/>
        <v>2</v>
      </c>
      <c r="AS16" s="112">
        <v>2</v>
      </c>
      <c r="AT16" s="139">
        <v>5</v>
      </c>
      <c r="AU16" s="16">
        <f t="shared" si="23"/>
        <v>10</v>
      </c>
      <c r="AV16" s="150">
        <f t="shared" si="24"/>
        <v>2</v>
      </c>
    </row>
    <row r="17" spans="1:48" ht="15" x14ac:dyDescent="0.25">
      <c r="A17" s="93">
        <v>10</v>
      </c>
      <c r="B17" s="14" t="s">
        <v>35</v>
      </c>
      <c r="C17" s="15">
        <v>10485</v>
      </c>
      <c r="D17" s="16">
        <v>2319</v>
      </c>
      <c r="E17" s="111">
        <f t="shared" si="0"/>
        <v>3</v>
      </c>
      <c r="F17" s="18">
        <v>5.8714149999999998</v>
      </c>
      <c r="G17" s="19">
        <f t="shared" si="1"/>
        <v>5.5998235574630427E-2</v>
      </c>
      <c r="H17" s="16">
        <f t="shared" si="2"/>
        <v>1</v>
      </c>
      <c r="I17" s="20">
        <f t="shared" si="3"/>
        <v>2</v>
      </c>
      <c r="J17" s="15">
        <v>39.47278</v>
      </c>
      <c r="K17" s="111">
        <f t="shared" si="4"/>
        <v>2</v>
      </c>
      <c r="L17" s="15">
        <v>46</v>
      </c>
      <c r="M17" s="111">
        <f t="shared" si="25"/>
        <v>2</v>
      </c>
      <c r="N17" s="18">
        <v>23.198617000000002</v>
      </c>
      <c r="O17" s="19">
        <f t="shared" si="5"/>
        <v>0.22125528850739151</v>
      </c>
      <c r="P17" s="112">
        <f t="shared" si="6"/>
        <v>1</v>
      </c>
      <c r="Q17" s="111">
        <f t="shared" si="7"/>
        <v>2</v>
      </c>
      <c r="R17" s="18">
        <v>71.486910000000009</v>
      </c>
      <c r="S17" s="20">
        <f t="shared" si="8"/>
        <v>1</v>
      </c>
      <c r="T17" s="15">
        <v>842.89</v>
      </c>
      <c r="U17" s="16">
        <v>586.21</v>
      </c>
      <c r="V17" s="19">
        <f t="shared" si="9"/>
        <v>69.547627804339839</v>
      </c>
      <c r="W17" s="111">
        <f t="shared" si="10"/>
        <v>3</v>
      </c>
      <c r="X17" s="18">
        <v>1139.2252000000001</v>
      </c>
      <c r="Y17" s="22">
        <f t="shared" si="11"/>
        <v>10.865285646161183</v>
      </c>
      <c r="Z17" s="111">
        <f t="shared" si="12"/>
        <v>1</v>
      </c>
      <c r="AA17" s="18">
        <v>0</v>
      </c>
      <c r="AB17" s="19">
        <f t="shared" si="13"/>
        <v>0</v>
      </c>
      <c r="AC17" s="112">
        <v>0</v>
      </c>
      <c r="AD17" s="111">
        <f t="shared" si="14"/>
        <v>0</v>
      </c>
      <c r="AE17" s="18">
        <v>4395.1949000000004</v>
      </c>
      <c r="AF17" s="19">
        <f t="shared" si="15"/>
        <v>41.91888316642823</v>
      </c>
      <c r="AG17" s="111">
        <f t="shared" si="16"/>
        <v>3</v>
      </c>
      <c r="AH17" s="18">
        <v>2181.75274395</v>
      </c>
      <c r="AI17" s="19">
        <f t="shared" si="17"/>
        <v>20.808323738197423</v>
      </c>
      <c r="AJ17" s="20">
        <f t="shared" si="18"/>
        <v>2</v>
      </c>
      <c r="AK17" s="34">
        <f t="shared" si="19"/>
        <v>1.75</v>
      </c>
      <c r="AL17" s="113">
        <f t="shared" si="20"/>
        <v>1</v>
      </c>
      <c r="AM17" s="114">
        <v>3</v>
      </c>
      <c r="AN17" s="41">
        <f t="shared" si="21"/>
        <v>3</v>
      </c>
      <c r="AO17" s="38">
        <f t="shared" si="22"/>
        <v>2</v>
      </c>
      <c r="AP17" s="38">
        <v>3</v>
      </c>
      <c r="AQ17" s="45">
        <f t="shared" si="26"/>
        <v>-1</v>
      </c>
      <c r="AR17" s="121">
        <f t="shared" si="27"/>
        <v>2</v>
      </c>
      <c r="AS17" s="112">
        <v>2</v>
      </c>
      <c r="AT17" s="139">
        <v>5</v>
      </c>
      <c r="AU17" s="16">
        <f t="shared" si="23"/>
        <v>10</v>
      </c>
      <c r="AV17" s="150">
        <f t="shared" si="24"/>
        <v>2</v>
      </c>
    </row>
    <row r="18" spans="1:48" ht="15" x14ac:dyDescent="0.25">
      <c r="A18" s="93">
        <v>11</v>
      </c>
      <c r="B18" s="14" t="s">
        <v>36</v>
      </c>
      <c r="C18" s="15">
        <v>15990</v>
      </c>
      <c r="D18" s="16">
        <v>4519</v>
      </c>
      <c r="E18" s="111">
        <f t="shared" si="0"/>
        <v>4</v>
      </c>
      <c r="F18" s="18">
        <v>5.1070970000000004</v>
      </c>
      <c r="G18" s="19">
        <f t="shared" si="1"/>
        <v>3.1939318323952477E-2</v>
      </c>
      <c r="H18" s="16">
        <f t="shared" si="2"/>
        <v>1</v>
      </c>
      <c r="I18" s="20">
        <f t="shared" si="3"/>
        <v>2</v>
      </c>
      <c r="J18" s="15">
        <v>94.266499999999994</v>
      </c>
      <c r="K18" s="111">
        <f t="shared" si="4"/>
        <v>3</v>
      </c>
      <c r="L18" s="15">
        <v>1</v>
      </c>
      <c r="M18" s="111">
        <f t="shared" si="25"/>
        <v>1</v>
      </c>
      <c r="N18" s="18">
        <v>47.954402000000002</v>
      </c>
      <c r="O18" s="19">
        <f t="shared" si="5"/>
        <v>0.29990245153220768</v>
      </c>
      <c r="P18" s="112">
        <f t="shared" si="6"/>
        <v>1</v>
      </c>
      <c r="Q18" s="111">
        <f t="shared" si="7"/>
        <v>2</v>
      </c>
      <c r="R18" s="18">
        <v>115.56383</v>
      </c>
      <c r="S18" s="20">
        <f t="shared" si="8"/>
        <v>2</v>
      </c>
      <c r="T18" s="15">
        <v>1150.77</v>
      </c>
      <c r="U18" s="16">
        <v>834.71</v>
      </c>
      <c r="V18" s="19">
        <f t="shared" si="9"/>
        <v>72.53491140714479</v>
      </c>
      <c r="W18" s="111">
        <f t="shared" si="10"/>
        <v>4</v>
      </c>
      <c r="X18" s="18">
        <v>5258.35</v>
      </c>
      <c r="Y18" s="22">
        <f t="shared" si="11"/>
        <v>32.885240775484682</v>
      </c>
      <c r="Z18" s="111">
        <f t="shared" si="12"/>
        <v>2</v>
      </c>
      <c r="AA18" s="18">
        <v>0</v>
      </c>
      <c r="AB18" s="19">
        <f t="shared" si="13"/>
        <v>0</v>
      </c>
      <c r="AC18" s="112">
        <v>0</v>
      </c>
      <c r="AD18" s="111">
        <f t="shared" si="14"/>
        <v>0</v>
      </c>
      <c r="AE18" s="18">
        <v>9533.7981</v>
      </c>
      <c r="AF18" s="19">
        <f t="shared" si="15"/>
        <v>59.623502814258913</v>
      </c>
      <c r="AG18" s="111">
        <f t="shared" si="16"/>
        <v>3</v>
      </c>
      <c r="AH18" s="18">
        <v>5575.5172682599996</v>
      </c>
      <c r="AI18" s="19">
        <f t="shared" si="17"/>
        <v>34.868775911569728</v>
      </c>
      <c r="AJ18" s="20">
        <f t="shared" si="18"/>
        <v>3</v>
      </c>
      <c r="AK18" s="34">
        <f t="shared" si="19"/>
        <v>2.25</v>
      </c>
      <c r="AL18" s="113">
        <f t="shared" si="20"/>
        <v>2</v>
      </c>
      <c r="AM18" s="114">
        <v>2</v>
      </c>
      <c r="AN18" s="41">
        <f t="shared" si="21"/>
        <v>4</v>
      </c>
      <c r="AO18" s="38">
        <f t="shared" si="22"/>
        <v>2</v>
      </c>
      <c r="AP18" s="38">
        <v>2</v>
      </c>
      <c r="AQ18" s="45">
        <f t="shared" si="26"/>
        <v>0</v>
      </c>
      <c r="AR18" s="121">
        <f t="shared" si="27"/>
        <v>2</v>
      </c>
      <c r="AS18" s="112">
        <v>2</v>
      </c>
      <c r="AT18" s="139">
        <v>5</v>
      </c>
      <c r="AU18" s="16">
        <f t="shared" si="23"/>
        <v>10</v>
      </c>
      <c r="AV18" s="150">
        <f t="shared" si="24"/>
        <v>2</v>
      </c>
    </row>
    <row r="19" spans="1:48" ht="15" x14ac:dyDescent="0.25">
      <c r="A19" s="93">
        <v>12</v>
      </c>
      <c r="B19" s="14" t="s">
        <v>53</v>
      </c>
      <c r="C19" s="15">
        <v>14509</v>
      </c>
      <c r="D19" s="16">
        <v>2234</v>
      </c>
      <c r="E19" s="111">
        <f t="shared" si="0"/>
        <v>3</v>
      </c>
      <c r="F19" s="18">
        <v>57.287332999999997</v>
      </c>
      <c r="G19" s="19">
        <f t="shared" si="1"/>
        <v>0.39483998208008819</v>
      </c>
      <c r="H19" s="16">
        <f t="shared" si="2"/>
        <v>1</v>
      </c>
      <c r="I19" s="20">
        <f t="shared" si="3"/>
        <v>2</v>
      </c>
      <c r="J19" s="15">
        <v>86.607559999999992</v>
      </c>
      <c r="K19" s="111">
        <f t="shared" si="4"/>
        <v>3</v>
      </c>
      <c r="L19" s="15">
        <v>100</v>
      </c>
      <c r="M19" s="111">
        <f t="shared" si="25"/>
        <v>4</v>
      </c>
      <c r="N19" s="18">
        <v>58.193221999999999</v>
      </c>
      <c r="O19" s="19">
        <f t="shared" si="5"/>
        <v>0.40108361706526979</v>
      </c>
      <c r="P19" s="112">
        <f t="shared" si="6"/>
        <v>1</v>
      </c>
      <c r="Q19" s="111">
        <f t="shared" si="7"/>
        <v>2</v>
      </c>
      <c r="R19" s="18">
        <v>101.77495</v>
      </c>
      <c r="S19" s="20">
        <f t="shared" si="8"/>
        <v>2</v>
      </c>
      <c r="T19" s="15">
        <v>749.42</v>
      </c>
      <c r="U19" s="16">
        <v>414.83</v>
      </c>
      <c r="V19" s="19">
        <f t="shared" si="9"/>
        <v>55.353473352726112</v>
      </c>
      <c r="W19" s="111">
        <f t="shared" si="10"/>
        <v>3</v>
      </c>
      <c r="X19" s="18">
        <v>5655.4958999999999</v>
      </c>
      <c r="Y19" s="22">
        <f t="shared" si="11"/>
        <v>38.979225997656627</v>
      </c>
      <c r="Z19" s="111">
        <f t="shared" si="12"/>
        <v>2</v>
      </c>
      <c r="AA19" s="18">
        <v>0</v>
      </c>
      <c r="AB19" s="19">
        <f t="shared" si="13"/>
        <v>0</v>
      </c>
      <c r="AC19" s="112">
        <v>0</v>
      </c>
      <c r="AD19" s="111">
        <f t="shared" si="14"/>
        <v>0</v>
      </c>
      <c r="AE19" s="18">
        <v>1889.7266</v>
      </c>
      <c r="AF19" s="19">
        <f t="shared" si="15"/>
        <v>13.024513060858778</v>
      </c>
      <c r="AG19" s="111">
        <f t="shared" si="16"/>
        <v>2</v>
      </c>
      <c r="AH19" s="18">
        <v>2563.1264766600002</v>
      </c>
      <c r="AI19" s="19">
        <f t="shared" si="17"/>
        <v>17.665769361499763</v>
      </c>
      <c r="AJ19" s="20">
        <f t="shared" si="18"/>
        <v>2</v>
      </c>
      <c r="AK19" s="34">
        <f t="shared" si="19"/>
        <v>1.875</v>
      </c>
      <c r="AL19" s="113">
        <f t="shared" si="20"/>
        <v>1</v>
      </c>
      <c r="AM19" s="114">
        <v>3</v>
      </c>
      <c r="AN19" s="41">
        <f t="shared" si="21"/>
        <v>3</v>
      </c>
      <c r="AO19" s="38">
        <f t="shared" si="22"/>
        <v>2</v>
      </c>
      <c r="AP19" s="38">
        <v>2</v>
      </c>
      <c r="AQ19" s="45">
        <f t="shared" si="26"/>
        <v>0</v>
      </c>
      <c r="AR19" s="121">
        <f t="shared" si="27"/>
        <v>2</v>
      </c>
      <c r="AS19" s="112">
        <v>2</v>
      </c>
      <c r="AT19" s="139">
        <v>5</v>
      </c>
      <c r="AU19" s="16">
        <f t="shared" si="23"/>
        <v>10</v>
      </c>
      <c r="AV19" s="150">
        <f t="shared" si="24"/>
        <v>2</v>
      </c>
    </row>
    <row r="20" spans="1:48" ht="15" x14ac:dyDescent="0.25">
      <c r="A20" s="93">
        <v>13</v>
      </c>
      <c r="B20" s="14" t="s">
        <v>37</v>
      </c>
      <c r="C20" s="15">
        <v>4317</v>
      </c>
      <c r="D20" s="16">
        <v>621</v>
      </c>
      <c r="E20" s="111">
        <f t="shared" si="0"/>
        <v>1</v>
      </c>
      <c r="F20" s="18">
        <v>30.548378000000003</v>
      </c>
      <c r="G20" s="19">
        <f t="shared" si="1"/>
        <v>0.70762978920546682</v>
      </c>
      <c r="H20" s="16">
        <f t="shared" si="2"/>
        <v>1</v>
      </c>
      <c r="I20" s="20">
        <f t="shared" si="3"/>
        <v>2</v>
      </c>
      <c r="J20" s="15">
        <v>21.955749999999998</v>
      </c>
      <c r="K20" s="111">
        <f t="shared" si="4"/>
        <v>2</v>
      </c>
      <c r="L20" s="15">
        <v>5</v>
      </c>
      <c r="M20" s="111">
        <f t="shared" si="25"/>
        <v>1</v>
      </c>
      <c r="N20" s="18">
        <v>32.479649000000002</v>
      </c>
      <c r="O20" s="19">
        <f t="shared" si="5"/>
        <v>0.75236620338197824</v>
      </c>
      <c r="P20" s="112">
        <f t="shared" si="6"/>
        <v>1</v>
      </c>
      <c r="Q20" s="111">
        <f t="shared" si="7"/>
        <v>2</v>
      </c>
      <c r="R20" s="18">
        <v>105.44006</v>
      </c>
      <c r="S20" s="20">
        <f t="shared" si="8"/>
        <v>2</v>
      </c>
      <c r="T20" s="15">
        <v>479.89</v>
      </c>
      <c r="U20" s="16">
        <v>212.26</v>
      </c>
      <c r="V20" s="19">
        <f t="shared" si="9"/>
        <v>44.230969597199362</v>
      </c>
      <c r="W20" s="111">
        <f t="shared" si="10"/>
        <v>3</v>
      </c>
      <c r="X20" s="18">
        <v>3204.3173000000002</v>
      </c>
      <c r="Y20" s="22">
        <f t="shared" si="11"/>
        <v>74.225557099837857</v>
      </c>
      <c r="Z20" s="111">
        <f t="shared" si="12"/>
        <v>3</v>
      </c>
      <c r="AA20" s="18">
        <v>241.57947200000001</v>
      </c>
      <c r="AB20" s="19">
        <f t="shared" si="13"/>
        <v>5.5960035209636318</v>
      </c>
      <c r="AC20" s="112">
        <f>IF(AB20&lt;1,1,IF(AB20&lt;10,2,IF(AB20&lt;15,3,4)))</f>
        <v>2</v>
      </c>
      <c r="AD20" s="111">
        <f t="shared" si="14"/>
        <v>4</v>
      </c>
      <c r="AE20" s="18">
        <v>1200.1425999999999</v>
      </c>
      <c r="AF20" s="19">
        <f t="shared" si="15"/>
        <v>27.800384526291406</v>
      </c>
      <c r="AG20" s="111">
        <f t="shared" si="16"/>
        <v>2</v>
      </c>
      <c r="AH20" s="18">
        <v>2892.0787194</v>
      </c>
      <c r="AI20" s="19">
        <f t="shared" si="17"/>
        <v>66.992789423210567</v>
      </c>
      <c r="AJ20" s="20">
        <f t="shared" si="18"/>
        <v>4</v>
      </c>
      <c r="AK20" s="34">
        <f t="shared" si="19"/>
        <v>2.75</v>
      </c>
      <c r="AL20" s="113">
        <f t="shared" si="20"/>
        <v>2</v>
      </c>
      <c r="AM20" s="114">
        <v>1</v>
      </c>
      <c r="AN20" s="41">
        <f t="shared" si="21"/>
        <v>2</v>
      </c>
      <c r="AO20" s="38">
        <f t="shared" si="22"/>
        <v>1</v>
      </c>
      <c r="AP20" s="38">
        <v>2</v>
      </c>
      <c r="AQ20" s="45">
        <f t="shared" si="26"/>
        <v>-1</v>
      </c>
      <c r="AR20" s="121">
        <f t="shared" si="27"/>
        <v>2</v>
      </c>
      <c r="AS20" s="112">
        <v>2</v>
      </c>
      <c r="AT20" s="139">
        <v>5</v>
      </c>
      <c r="AU20" s="16">
        <f t="shared" si="23"/>
        <v>10</v>
      </c>
      <c r="AV20" s="150">
        <f t="shared" si="24"/>
        <v>2</v>
      </c>
    </row>
    <row r="21" spans="1:48" ht="15" x14ac:dyDescent="0.25">
      <c r="A21" s="93">
        <v>14</v>
      </c>
      <c r="B21" s="14" t="s">
        <v>38</v>
      </c>
      <c r="C21" s="15">
        <v>9427</v>
      </c>
      <c r="D21" s="16">
        <v>3206</v>
      </c>
      <c r="E21" s="111">
        <f t="shared" si="0"/>
        <v>4</v>
      </c>
      <c r="F21" s="18">
        <v>5.7012849999999995</v>
      </c>
      <c r="G21" s="19">
        <f t="shared" si="1"/>
        <v>6.0478253951416143E-2</v>
      </c>
      <c r="H21" s="16">
        <f t="shared" si="2"/>
        <v>1</v>
      </c>
      <c r="I21" s="20">
        <f t="shared" si="3"/>
        <v>2</v>
      </c>
      <c r="J21" s="15">
        <v>65.092939999999999</v>
      </c>
      <c r="K21" s="111">
        <f t="shared" si="4"/>
        <v>3</v>
      </c>
      <c r="L21" s="15">
        <v>0</v>
      </c>
      <c r="M21" s="111">
        <v>0</v>
      </c>
      <c r="N21" s="18">
        <v>100.110285</v>
      </c>
      <c r="O21" s="19">
        <f t="shared" si="5"/>
        <v>1.0619527421236874</v>
      </c>
      <c r="P21" s="112">
        <f t="shared" si="6"/>
        <v>2</v>
      </c>
      <c r="Q21" s="111">
        <f t="shared" si="7"/>
        <v>4</v>
      </c>
      <c r="R21" s="18">
        <v>159.41233</v>
      </c>
      <c r="S21" s="20">
        <f t="shared" si="8"/>
        <v>3</v>
      </c>
      <c r="T21" s="15">
        <v>1032.57</v>
      </c>
      <c r="U21" s="16">
        <v>621.96</v>
      </c>
      <c r="V21" s="19">
        <f t="shared" si="9"/>
        <v>60.23417298585084</v>
      </c>
      <c r="W21" s="111">
        <f t="shared" si="10"/>
        <v>3</v>
      </c>
      <c r="X21" s="18">
        <v>5918.7819</v>
      </c>
      <c r="Y21" s="22">
        <f t="shared" si="11"/>
        <v>62.785423782751671</v>
      </c>
      <c r="Z21" s="111">
        <f t="shared" si="12"/>
        <v>3</v>
      </c>
      <c r="AA21" s="18">
        <v>0</v>
      </c>
      <c r="AB21" s="19">
        <f t="shared" si="13"/>
        <v>0</v>
      </c>
      <c r="AC21" s="112">
        <v>0</v>
      </c>
      <c r="AD21" s="111">
        <f t="shared" si="14"/>
        <v>0</v>
      </c>
      <c r="AE21" s="18">
        <v>2406.5888</v>
      </c>
      <c r="AF21" s="19">
        <f t="shared" si="15"/>
        <v>25.528681446907818</v>
      </c>
      <c r="AG21" s="111">
        <f t="shared" si="16"/>
        <v>2</v>
      </c>
      <c r="AH21" s="18">
        <v>3301.1751727599999</v>
      </c>
      <c r="AI21" s="19">
        <f t="shared" si="17"/>
        <v>35.018300336904638</v>
      </c>
      <c r="AJ21" s="20">
        <f t="shared" si="18"/>
        <v>3</v>
      </c>
      <c r="AK21" s="34">
        <f t="shared" si="19"/>
        <v>2.5</v>
      </c>
      <c r="AL21" s="113">
        <f t="shared" si="20"/>
        <v>2</v>
      </c>
      <c r="AM21" s="114">
        <v>2</v>
      </c>
      <c r="AN21" s="41">
        <f t="shared" si="21"/>
        <v>4</v>
      </c>
      <c r="AO21" s="38">
        <f t="shared" si="22"/>
        <v>2</v>
      </c>
      <c r="AP21" s="38">
        <v>2</v>
      </c>
      <c r="AQ21" s="45">
        <f t="shared" si="26"/>
        <v>0</v>
      </c>
      <c r="AR21" s="121">
        <f t="shared" si="27"/>
        <v>2</v>
      </c>
      <c r="AS21" s="112">
        <v>2</v>
      </c>
      <c r="AT21" s="139">
        <v>5</v>
      </c>
      <c r="AU21" s="16">
        <f t="shared" si="23"/>
        <v>10</v>
      </c>
      <c r="AV21" s="150">
        <f t="shared" si="24"/>
        <v>2</v>
      </c>
    </row>
    <row r="22" spans="1:48" ht="15" x14ac:dyDescent="0.25">
      <c r="A22" s="93">
        <v>15</v>
      </c>
      <c r="B22" s="14" t="s">
        <v>39</v>
      </c>
      <c r="C22" s="15">
        <v>4713</v>
      </c>
      <c r="D22" s="16">
        <v>1186</v>
      </c>
      <c r="E22" s="111">
        <f t="shared" si="0"/>
        <v>2</v>
      </c>
      <c r="F22" s="18">
        <v>8.6528050000000007</v>
      </c>
      <c r="G22" s="19">
        <f t="shared" si="1"/>
        <v>0.18359441969021856</v>
      </c>
      <c r="H22" s="16">
        <f t="shared" si="2"/>
        <v>1</v>
      </c>
      <c r="I22" s="20">
        <f t="shared" si="3"/>
        <v>2</v>
      </c>
      <c r="J22" s="15">
        <v>20.549759999999999</v>
      </c>
      <c r="K22" s="111">
        <f t="shared" si="4"/>
        <v>2</v>
      </c>
      <c r="L22" s="15">
        <v>0</v>
      </c>
      <c r="M22" s="111">
        <v>0</v>
      </c>
      <c r="N22" s="18">
        <v>93.529266000000007</v>
      </c>
      <c r="O22" s="19">
        <f t="shared" si="5"/>
        <v>1.9844953532781668</v>
      </c>
      <c r="P22" s="112">
        <f t="shared" si="6"/>
        <v>2</v>
      </c>
      <c r="Q22" s="111">
        <f t="shared" si="7"/>
        <v>4</v>
      </c>
      <c r="R22" s="18">
        <v>94.289670000000001</v>
      </c>
      <c r="S22" s="20">
        <f t="shared" si="8"/>
        <v>1</v>
      </c>
      <c r="T22" s="15">
        <v>798.55</v>
      </c>
      <c r="U22" s="16">
        <v>523.15</v>
      </c>
      <c r="V22" s="19">
        <f t="shared" si="9"/>
        <v>65.51249139064555</v>
      </c>
      <c r="W22" s="111">
        <f t="shared" si="10"/>
        <v>3</v>
      </c>
      <c r="X22" s="18">
        <v>258.00279999999998</v>
      </c>
      <c r="Y22" s="22">
        <f t="shared" si="11"/>
        <v>5.4742796520263104</v>
      </c>
      <c r="Z22" s="111">
        <f t="shared" si="12"/>
        <v>1</v>
      </c>
      <c r="AA22" s="18">
        <v>0</v>
      </c>
      <c r="AB22" s="19">
        <f t="shared" si="13"/>
        <v>0</v>
      </c>
      <c r="AC22" s="112">
        <v>0</v>
      </c>
      <c r="AD22" s="111">
        <f t="shared" si="14"/>
        <v>0</v>
      </c>
      <c r="AE22" s="18">
        <v>873.41160000000002</v>
      </c>
      <c r="AF22" s="19">
        <f t="shared" si="15"/>
        <v>18.531966900063654</v>
      </c>
      <c r="AG22" s="111">
        <f t="shared" si="16"/>
        <v>2</v>
      </c>
      <c r="AH22" s="18">
        <v>1197.5702803900001</v>
      </c>
      <c r="AI22" s="19">
        <f t="shared" si="17"/>
        <v>25.409935930193082</v>
      </c>
      <c r="AJ22" s="20">
        <f t="shared" si="18"/>
        <v>2</v>
      </c>
      <c r="AK22" s="34">
        <f t="shared" si="19"/>
        <v>1.875</v>
      </c>
      <c r="AL22" s="113">
        <f t="shared" si="20"/>
        <v>1</v>
      </c>
      <c r="AM22" s="114">
        <v>2</v>
      </c>
      <c r="AN22" s="41">
        <f t="shared" si="21"/>
        <v>2</v>
      </c>
      <c r="AO22" s="38">
        <f t="shared" si="22"/>
        <v>1</v>
      </c>
      <c r="AP22" s="38">
        <v>2</v>
      </c>
      <c r="AQ22" s="45">
        <f t="shared" si="26"/>
        <v>-1</v>
      </c>
      <c r="AR22" s="121">
        <f t="shared" si="27"/>
        <v>2</v>
      </c>
      <c r="AS22" s="112">
        <v>2</v>
      </c>
      <c r="AT22" s="139">
        <v>5</v>
      </c>
      <c r="AU22" s="16">
        <f t="shared" si="23"/>
        <v>10</v>
      </c>
      <c r="AV22" s="150">
        <f t="shared" si="24"/>
        <v>2</v>
      </c>
    </row>
    <row r="23" spans="1:48" ht="15" x14ac:dyDescent="0.25">
      <c r="A23" s="93">
        <v>16</v>
      </c>
      <c r="B23" s="14" t="s">
        <v>40</v>
      </c>
      <c r="C23" s="15">
        <v>18654</v>
      </c>
      <c r="D23" s="16">
        <v>4824</v>
      </c>
      <c r="E23" s="111">
        <f t="shared" si="0"/>
        <v>4</v>
      </c>
      <c r="F23" s="18">
        <v>111.36596399999999</v>
      </c>
      <c r="G23" s="19">
        <f t="shared" si="1"/>
        <v>0.59700849147635893</v>
      </c>
      <c r="H23" s="16">
        <f t="shared" si="2"/>
        <v>1</v>
      </c>
      <c r="I23" s="20">
        <f t="shared" si="3"/>
        <v>2</v>
      </c>
      <c r="J23" s="15">
        <v>101.85378999999999</v>
      </c>
      <c r="K23" s="111">
        <f t="shared" si="4"/>
        <v>4</v>
      </c>
      <c r="L23" s="15">
        <v>73</v>
      </c>
      <c r="M23" s="111">
        <f t="shared" ref="M23:M32" si="28">IF(L23&lt;20,1,IF(L23&lt;50,2,IF(L23&lt;100,3,4)))</f>
        <v>3</v>
      </c>
      <c r="N23" s="18">
        <v>79.972158999999991</v>
      </c>
      <c r="O23" s="19">
        <f t="shared" si="5"/>
        <v>0.42871319288088339</v>
      </c>
      <c r="P23" s="112">
        <f t="shared" si="6"/>
        <v>1</v>
      </c>
      <c r="Q23" s="111">
        <f t="shared" si="7"/>
        <v>2</v>
      </c>
      <c r="R23" s="18">
        <v>538.33186000000001</v>
      </c>
      <c r="S23" s="20">
        <f t="shared" si="8"/>
        <v>4</v>
      </c>
      <c r="T23" s="15">
        <v>1292.9100000000001</v>
      </c>
      <c r="U23" s="16">
        <v>929.88</v>
      </c>
      <c r="V23" s="19">
        <f t="shared" si="9"/>
        <v>71.921479453326214</v>
      </c>
      <c r="W23" s="111">
        <f t="shared" si="10"/>
        <v>4</v>
      </c>
      <c r="X23" s="18">
        <v>13181.8609</v>
      </c>
      <c r="Y23" s="22">
        <f t="shared" si="11"/>
        <v>70.66506325721025</v>
      </c>
      <c r="Z23" s="111">
        <f t="shared" si="12"/>
        <v>3</v>
      </c>
      <c r="AA23" s="18">
        <v>0</v>
      </c>
      <c r="AB23" s="19">
        <f t="shared" si="13"/>
        <v>0</v>
      </c>
      <c r="AC23" s="112">
        <v>0</v>
      </c>
      <c r="AD23" s="111">
        <f t="shared" si="14"/>
        <v>0</v>
      </c>
      <c r="AE23" s="18">
        <v>4600.8370000000004</v>
      </c>
      <c r="AF23" s="19">
        <f t="shared" si="15"/>
        <v>24.664077409670853</v>
      </c>
      <c r="AG23" s="111">
        <f t="shared" si="16"/>
        <v>2</v>
      </c>
      <c r="AH23" s="18">
        <v>11065.195860899999</v>
      </c>
      <c r="AI23" s="19">
        <f t="shared" si="17"/>
        <v>59.318086527822445</v>
      </c>
      <c r="AJ23" s="20">
        <f t="shared" si="18"/>
        <v>3</v>
      </c>
      <c r="AK23" s="34">
        <f t="shared" si="19"/>
        <v>2.5</v>
      </c>
      <c r="AL23" s="113">
        <f t="shared" si="20"/>
        <v>2</v>
      </c>
      <c r="AM23" s="114">
        <v>1</v>
      </c>
      <c r="AN23" s="41">
        <f t="shared" si="21"/>
        <v>2</v>
      </c>
      <c r="AO23" s="38">
        <f t="shared" si="22"/>
        <v>1</v>
      </c>
      <c r="AP23" s="38">
        <v>2</v>
      </c>
      <c r="AQ23" s="45">
        <f t="shared" si="26"/>
        <v>-1</v>
      </c>
      <c r="AR23" s="121">
        <f t="shared" si="27"/>
        <v>2</v>
      </c>
      <c r="AS23" s="112">
        <v>2</v>
      </c>
      <c r="AT23" s="139">
        <v>5</v>
      </c>
      <c r="AU23" s="16">
        <f t="shared" si="23"/>
        <v>10</v>
      </c>
      <c r="AV23" s="150">
        <f t="shared" si="24"/>
        <v>2</v>
      </c>
    </row>
    <row r="24" spans="1:48" ht="15" x14ac:dyDescent="0.25">
      <c r="A24" s="93">
        <v>17</v>
      </c>
      <c r="B24" s="14" t="s">
        <v>41</v>
      </c>
      <c r="C24" s="15">
        <v>10456</v>
      </c>
      <c r="D24" s="16">
        <v>3541</v>
      </c>
      <c r="E24" s="111">
        <f t="shared" si="0"/>
        <v>4</v>
      </c>
      <c r="F24" s="18">
        <v>6.6885389999999996</v>
      </c>
      <c r="G24" s="19">
        <f t="shared" si="1"/>
        <v>6.3968429609793417E-2</v>
      </c>
      <c r="H24" s="16">
        <f t="shared" si="2"/>
        <v>1</v>
      </c>
      <c r="I24" s="20">
        <f t="shared" si="3"/>
        <v>2</v>
      </c>
      <c r="J24" s="15">
        <v>93.15204</v>
      </c>
      <c r="K24" s="111">
        <f t="shared" si="4"/>
        <v>3</v>
      </c>
      <c r="L24" s="15">
        <v>12</v>
      </c>
      <c r="M24" s="111">
        <f t="shared" si="28"/>
        <v>1</v>
      </c>
      <c r="N24" s="18">
        <v>124.455451</v>
      </c>
      <c r="O24" s="19">
        <f t="shared" si="5"/>
        <v>1.1902778404743688</v>
      </c>
      <c r="P24" s="112">
        <f t="shared" si="6"/>
        <v>2</v>
      </c>
      <c r="Q24" s="111">
        <f t="shared" si="7"/>
        <v>4</v>
      </c>
      <c r="R24" s="18">
        <v>245.11726000000002</v>
      </c>
      <c r="S24" s="20">
        <f t="shared" si="8"/>
        <v>4</v>
      </c>
      <c r="T24" s="15">
        <v>1350.37</v>
      </c>
      <c r="U24" s="16">
        <v>986.32</v>
      </c>
      <c r="V24" s="19">
        <f t="shared" si="9"/>
        <v>73.040722172441647</v>
      </c>
      <c r="W24" s="111">
        <f t="shared" si="10"/>
        <v>4</v>
      </c>
      <c r="X24" s="18">
        <v>761.88329999999996</v>
      </c>
      <c r="Y24" s="22">
        <f t="shared" si="11"/>
        <v>7.2865656082631975</v>
      </c>
      <c r="Z24" s="111">
        <f t="shared" si="12"/>
        <v>1</v>
      </c>
      <c r="AA24" s="18">
        <v>0</v>
      </c>
      <c r="AB24" s="19">
        <f t="shared" si="13"/>
        <v>0</v>
      </c>
      <c r="AC24" s="112">
        <v>0</v>
      </c>
      <c r="AD24" s="111">
        <f t="shared" si="14"/>
        <v>0</v>
      </c>
      <c r="AE24" s="18">
        <v>3468.7725999999998</v>
      </c>
      <c r="AF24" s="19">
        <f t="shared" si="15"/>
        <v>33.174948355011473</v>
      </c>
      <c r="AG24" s="111">
        <f t="shared" si="16"/>
        <v>3</v>
      </c>
      <c r="AH24" s="18">
        <v>3091.3050877400001</v>
      </c>
      <c r="AI24" s="19">
        <f t="shared" si="17"/>
        <v>29.564891810826321</v>
      </c>
      <c r="AJ24" s="20">
        <f t="shared" si="18"/>
        <v>2</v>
      </c>
      <c r="AK24" s="34">
        <f t="shared" si="19"/>
        <v>2.5</v>
      </c>
      <c r="AL24" s="113">
        <f t="shared" si="20"/>
        <v>2</v>
      </c>
      <c r="AM24" s="114">
        <v>2</v>
      </c>
      <c r="AN24" s="41">
        <f t="shared" si="21"/>
        <v>4</v>
      </c>
      <c r="AO24" s="38">
        <f t="shared" si="22"/>
        <v>2</v>
      </c>
      <c r="AP24" s="38">
        <v>2</v>
      </c>
      <c r="AQ24" s="45">
        <f t="shared" si="26"/>
        <v>0</v>
      </c>
      <c r="AR24" s="121">
        <f t="shared" si="27"/>
        <v>2</v>
      </c>
      <c r="AS24" s="112">
        <v>2</v>
      </c>
      <c r="AT24" s="139">
        <v>5</v>
      </c>
      <c r="AU24" s="16">
        <f t="shared" si="23"/>
        <v>10</v>
      </c>
      <c r="AV24" s="150">
        <f t="shared" si="24"/>
        <v>2</v>
      </c>
    </row>
    <row r="25" spans="1:48" ht="15" x14ac:dyDescent="0.25">
      <c r="A25" s="93">
        <v>18</v>
      </c>
      <c r="B25" s="14" t="s">
        <v>42</v>
      </c>
      <c r="C25" s="15">
        <v>6666</v>
      </c>
      <c r="D25" s="16">
        <v>2486</v>
      </c>
      <c r="E25" s="111">
        <f t="shared" si="0"/>
        <v>3</v>
      </c>
      <c r="F25" s="18">
        <v>4.7610739999999998</v>
      </c>
      <c r="G25" s="19">
        <f t="shared" si="1"/>
        <v>7.1423252325232528E-2</v>
      </c>
      <c r="H25" s="16">
        <f t="shared" si="2"/>
        <v>1</v>
      </c>
      <c r="I25" s="20">
        <f t="shared" si="3"/>
        <v>2</v>
      </c>
      <c r="J25" s="15">
        <v>41.829589999999996</v>
      </c>
      <c r="K25" s="111">
        <f t="shared" si="4"/>
        <v>2</v>
      </c>
      <c r="L25" s="15">
        <v>5</v>
      </c>
      <c r="M25" s="111">
        <f t="shared" si="28"/>
        <v>1</v>
      </c>
      <c r="N25" s="18">
        <v>94.019373999999999</v>
      </c>
      <c r="O25" s="19">
        <f t="shared" si="5"/>
        <v>1.4104316531653165</v>
      </c>
      <c r="P25" s="112">
        <f t="shared" si="6"/>
        <v>2</v>
      </c>
      <c r="Q25" s="111">
        <f t="shared" si="7"/>
        <v>4</v>
      </c>
      <c r="R25" s="18">
        <v>160.30731</v>
      </c>
      <c r="S25" s="20">
        <f t="shared" si="8"/>
        <v>3</v>
      </c>
      <c r="T25" s="15">
        <v>841.48</v>
      </c>
      <c r="U25" s="16">
        <v>508.37</v>
      </c>
      <c r="V25" s="19">
        <f t="shared" si="9"/>
        <v>60.413794742596373</v>
      </c>
      <c r="W25" s="111">
        <f t="shared" si="10"/>
        <v>3</v>
      </c>
      <c r="X25" s="18">
        <v>212.42449999999999</v>
      </c>
      <c r="Y25" s="22">
        <f t="shared" si="11"/>
        <v>3.1866861686168617</v>
      </c>
      <c r="Z25" s="111">
        <f t="shared" si="12"/>
        <v>1</v>
      </c>
      <c r="AA25" s="18">
        <v>0</v>
      </c>
      <c r="AB25" s="19">
        <f t="shared" si="13"/>
        <v>0</v>
      </c>
      <c r="AC25" s="112">
        <v>0</v>
      </c>
      <c r="AD25" s="111">
        <f t="shared" si="14"/>
        <v>0</v>
      </c>
      <c r="AE25" s="18">
        <v>2055.6257999999998</v>
      </c>
      <c r="AF25" s="19">
        <f t="shared" si="15"/>
        <v>30.837470747074704</v>
      </c>
      <c r="AG25" s="111">
        <f t="shared" si="16"/>
        <v>3</v>
      </c>
      <c r="AH25" s="18">
        <v>1951.34478403</v>
      </c>
      <c r="AI25" s="19">
        <f t="shared" si="17"/>
        <v>29.273099070357034</v>
      </c>
      <c r="AJ25" s="20">
        <f t="shared" si="18"/>
        <v>2</v>
      </c>
      <c r="AK25" s="34">
        <f t="shared" si="19"/>
        <v>2.25</v>
      </c>
      <c r="AL25" s="113">
        <f t="shared" si="20"/>
        <v>2</v>
      </c>
      <c r="AM25" s="114">
        <v>2</v>
      </c>
      <c r="AN25" s="41">
        <f t="shared" si="21"/>
        <v>4</v>
      </c>
      <c r="AO25" s="38">
        <f t="shared" si="22"/>
        <v>2</v>
      </c>
      <c r="AP25" s="38">
        <v>2</v>
      </c>
      <c r="AQ25" s="45">
        <f t="shared" si="26"/>
        <v>0</v>
      </c>
      <c r="AR25" s="121">
        <f t="shared" si="27"/>
        <v>2</v>
      </c>
      <c r="AS25" s="112">
        <v>2</v>
      </c>
      <c r="AT25" s="139">
        <v>5</v>
      </c>
      <c r="AU25" s="16">
        <f t="shared" si="23"/>
        <v>10</v>
      </c>
      <c r="AV25" s="150">
        <f t="shared" si="24"/>
        <v>2</v>
      </c>
    </row>
    <row r="26" spans="1:48" ht="15" x14ac:dyDescent="0.25">
      <c r="A26" s="93">
        <v>19</v>
      </c>
      <c r="B26" s="14" t="s">
        <v>43</v>
      </c>
      <c r="C26" s="15">
        <v>12234</v>
      </c>
      <c r="D26" s="16">
        <v>3162</v>
      </c>
      <c r="E26" s="111">
        <f t="shared" si="0"/>
        <v>4</v>
      </c>
      <c r="F26" s="18">
        <v>5.4012799999999999</v>
      </c>
      <c r="G26" s="19">
        <f t="shared" si="1"/>
        <v>4.4149746607814289E-2</v>
      </c>
      <c r="H26" s="16">
        <f t="shared" si="2"/>
        <v>1</v>
      </c>
      <c r="I26" s="20">
        <f t="shared" si="3"/>
        <v>2</v>
      </c>
      <c r="J26" s="15">
        <v>62.112900000000003</v>
      </c>
      <c r="K26" s="111">
        <f t="shared" si="4"/>
        <v>3</v>
      </c>
      <c r="L26" s="15">
        <v>5</v>
      </c>
      <c r="M26" s="111">
        <f t="shared" si="28"/>
        <v>1</v>
      </c>
      <c r="N26" s="18">
        <v>42.210588000000001</v>
      </c>
      <c r="O26" s="19">
        <f t="shared" si="5"/>
        <v>0.34502687591956843</v>
      </c>
      <c r="P26" s="112">
        <f t="shared" si="6"/>
        <v>1</v>
      </c>
      <c r="Q26" s="111">
        <f t="shared" si="7"/>
        <v>2</v>
      </c>
      <c r="R26" s="18">
        <v>84.135220000000004</v>
      </c>
      <c r="S26" s="20">
        <f t="shared" si="8"/>
        <v>1</v>
      </c>
      <c r="T26" s="15">
        <v>964.89</v>
      </c>
      <c r="U26" s="16">
        <v>653.19000000000005</v>
      </c>
      <c r="V26" s="19">
        <f t="shared" si="9"/>
        <v>67.695799521188945</v>
      </c>
      <c r="W26" s="111">
        <f t="shared" si="10"/>
        <v>3</v>
      </c>
      <c r="X26" s="18">
        <v>1577.7176999999999</v>
      </c>
      <c r="Y26" s="22">
        <f t="shared" si="11"/>
        <v>12.896172143207455</v>
      </c>
      <c r="Z26" s="111">
        <f t="shared" si="12"/>
        <v>1</v>
      </c>
      <c r="AA26" s="18">
        <v>0</v>
      </c>
      <c r="AB26" s="19">
        <f t="shared" si="13"/>
        <v>0</v>
      </c>
      <c r="AC26" s="112">
        <v>0</v>
      </c>
      <c r="AD26" s="111">
        <f t="shared" si="14"/>
        <v>0</v>
      </c>
      <c r="AE26" s="18">
        <v>2674.0374999999999</v>
      </c>
      <c r="AF26" s="19">
        <f t="shared" si="15"/>
        <v>21.857426025829653</v>
      </c>
      <c r="AG26" s="111">
        <f t="shared" si="16"/>
        <v>2</v>
      </c>
      <c r="AH26" s="18">
        <v>1360.25809706</v>
      </c>
      <c r="AI26" s="19">
        <f t="shared" si="17"/>
        <v>11.118670075690698</v>
      </c>
      <c r="AJ26" s="20">
        <f t="shared" si="18"/>
        <v>2</v>
      </c>
      <c r="AK26" s="34">
        <f t="shared" si="19"/>
        <v>1.625</v>
      </c>
      <c r="AL26" s="113">
        <f t="shared" si="20"/>
        <v>1</v>
      </c>
      <c r="AM26" s="114">
        <v>3</v>
      </c>
      <c r="AN26" s="41">
        <f t="shared" si="21"/>
        <v>3</v>
      </c>
      <c r="AO26" s="38">
        <f t="shared" si="22"/>
        <v>2</v>
      </c>
      <c r="AP26" s="38">
        <v>2</v>
      </c>
      <c r="AQ26" s="45">
        <f t="shared" si="26"/>
        <v>0</v>
      </c>
      <c r="AR26" s="121">
        <f t="shared" si="27"/>
        <v>2</v>
      </c>
      <c r="AS26" s="112">
        <v>2</v>
      </c>
      <c r="AT26" s="139">
        <v>5</v>
      </c>
      <c r="AU26" s="16">
        <f t="shared" si="23"/>
        <v>10</v>
      </c>
      <c r="AV26" s="150">
        <f t="shared" si="24"/>
        <v>2</v>
      </c>
    </row>
    <row r="27" spans="1:48" ht="15" x14ac:dyDescent="0.25">
      <c r="A27" s="93">
        <v>20</v>
      </c>
      <c r="B27" s="14" t="s">
        <v>44</v>
      </c>
      <c r="C27" s="15">
        <v>5788</v>
      </c>
      <c r="D27" s="16">
        <v>860</v>
      </c>
      <c r="E27" s="111">
        <f t="shared" si="0"/>
        <v>1</v>
      </c>
      <c r="F27" s="18">
        <v>20.998054</v>
      </c>
      <c r="G27" s="19">
        <f t="shared" si="1"/>
        <v>0.36278600552868007</v>
      </c>
      <c r="H27" s="16">
        <f t="shared" si="2"/>
        <v>1</v>
      </c>
      <c r="I27" s="20">
        <f t="shared" si="3"/>
        <v>2</v>
      </c>
      <c r="J27" s="15">
        <v>50.648710000000001</v>
      </c>
      <c r="K27" s="111">
        <f t="shared" si="4"/>
        <v>3</v>
      </c>
      <c r="L27" s="15">
        <v>83</v>
      </c>
      <c r="M27" s="111">
        <f t="shared" si="28"/>
        <v>3</v>
      </c>
      <c r="N27" s="18">
        <v>29.004345000000001</v>
      </c>
      <c r="O27" s="19">
        <f t="shared" si="5"/>
        <v>0.50111169661368349</v>
      </c>
      <c r="P27" s="112">
        <f t="shared" si="6"/>
        <v>1</v>
      </c>
      <c r="Q27" s="111">
        <f t="shared" si="7"/>
        <v>2</v>
      </c>
      <c r="R27" s="18">
        <v>92.129460000000009</v>
      </c>
      <c r="S27" s="20">
        <f t="shared" si="8"/>
        <v>1</v>
      </c>
      <c r="T27" s="15">
        <v>592.07000000000005</v>
      </c>
      <c r="U27" s="16">
        <v>393.64</v>
      </c>
      <c r="V27" s="19">
        <f t="shared" si="9"/>
        <v>66.485381796071408</v>
      </c>
      <c r="W27" s="111">
        <f t="shared" si="10"/>
        <v>3</v>
      </c>
      <c r="X27" s="18">
        <v>5125.0684000000001</v>
      </c>
      <c r="Y27" s="22">
        <f t="shared" si="11"/>
        <v>88.546447823082246</v>
      </c>
      <c r="Z27" s="111">
        <f t="shared" si="12"/>
        <v>4</v>
      </c>
      <c r="AA27" s="18">
        <v>0</v>
      </c>
      <c r="AB27" s="19">
        <f t="shared" si="13"/>
        <v>0</v>
      </c>
      <c r="AC27" s="112">
        <v>0</v>
      </c>
      <c r="AD27" s="111">
        <f t="shared" si="14"/>
        <v>0</v>
      </c>
      <c r="AE27" s="18">
        <v>573.96069999999997</v>
      </c>
      <c r="AF27" s="19">
        <f t="shared" si="15"/>
        <v>9.916390808569453</v>
      </c>
      <c r="AG27" s="111">
        <f t="shared" si="16"/>
        <v>1</v>
      </c>
      <c r="AH27" s="18">
        <v>2533.9149443699998</v>
      </c>
      <c r="AI27" s="19">
        <f t="shared" si="17"/>
        <v>43.778765452142359</v>
      </c>
      <c r="AJ27" s="20">
        <f t="shared" si="18"/>
        <v>3</v>
      </c>
      <c r="AK27" s="34">
        <f t="shared" si="19"/>
        <v>2</v>
      </c>
      <c r="AL27" s="113">
        <f t="shared" si="20"/>
        <v>2</v>
      </c>
      <c r="AM27" s="114">
        <v>2</v>
      </c>
      <c r="AN27" s="41">
        <f t="shared" si="21"/>
        <v>4</v>
      </c>
      <c r="AO27" s="38">
        <f t="shared" si="22"/>
        <v>2</v>
      </c>
      <c r="AP27" s="38">
        <v>1</v>
      </c>
      <c r="AQ27" s="45">
        <f t="shared" si="26"/>
        <v>1</v>
      </c>
      <c r="AR27" s="122">
        <f t="shared" si="27"/>
        <v>3</v>
      </c>
      <c r="AS27" s="112">
        <v>2</v>
      </c>
      <c r="AT27" s="139">
        <v>5</v>
      </c>
      <c r="AU27" s="16">
        <f t="shared" si="23"/>
        <v>10</v>
      </c>
      <c r="AV27" s="150">
        <f t="shared" si="24"/>
        <v>2</v>
      </c>
    </row>
    <row r="28" spans="1:48" ht="15" x14ac:dyDescent="0.25">
      <c r="A28" s="93">
        <v>21</v>
      </c>
      <c r="B28" s="14" t="s">
        <v>45</v>
      </c>
      <c r="C28" s="15">
        <v>11055</v>
      </c>
      <c r="D28" s="16">
        <v>4020</v>
      </c>
      <c r="E28" s="111">
        <f t="shared" si="0"/>
        <v>4</v>
      </c>
      <c r="F28" s="18">
        <v>18.500485999999999</v>
      </c>
      <c r="G28" s="19">
        <f t="shared" si="1"/>
        <v>0.16734948891904114</v>
      </c>
      <c r="H28" s="16">
        <f t="shared" si="2"/>
        <v>1</v>
      </c>
      <c r="I28" s="20">
        <f t="shared" si="3"/>
        <v>2</v>
      </c>
      <c r="J28" s="15">
        <v>82.737390000000005</v>
      </c>
      <c r="K28" s="111">
        <f t="shared" si="4"/>
        <v>3</v>
      </c>
      <c r="L28" s="15">
        <v>2</v>
      </c>
      <c r="M28" s="111">
        <f t="shared" si="28"/>
        <v>1</v>
      </c>
      <c r="N28" s="18">
        <v>38.341051</v>
      </c>
      <c r="O28" s="19">
        <f t="shared" si="5"/>
        <v>0.34682090456806874</v>
      </c>
      <c r="P28" s="112">
        <f t="shared" si="6"/>
        <v>1</v>
      </c>
      <c r="Q28" s="111">
        <f t="shared" si="7"/>
        <v>2</v>
      </c>
      <c r="R28" s="18">
        <v>212.04906</v>
      </c>
      <c r="S28" s="20">
        <f t="shared" si="8"/>
        <v>4</v>
      </c>
      <c r="T28" s="15">
        <v>966.22</v>
      </c>
      <c r="U28" s="16">
        <v>681.69</v>
      </c>
      <c r="V28" s="19">
        <f t="shared" si="9"/>
        <v>70.55225517997971</v>
      </c>
      <c r="W28" s="111">
        <f t="shared" si="10"/>
        <v>4</v>
      </c>
      <c r="X28" s="18">
        <v>6265.7129999999997</v>
      </c>
      <c r="Y28" s="22">
        <f t="shared" si="11"/>
        <v>56.677639077340572</v>
      </c>
      <c r="Z28" s="111">
        <f t="shared" si="12"/>
        <v>3</v>
      </c>
      <c r="AA28" s="18">
        <v>0</v>
      </c>
      <c r="AB28" s="19">
        <f t="shared" si="13"/>
        <v>0</v>
      </c>
      <c r="AC28" s="112">
        <v>0</v>
      </c>
      <c r="AD28" s="111">
        <f t="shared" si="14"/>
        <v>0</v>
      </c>
      <c r="AE28" s="18">
        <v>213.61609999999999</v>
      </c>
      <c r="AF28" s="19">
        <f t="shared" si="15"/>
        <v>1.9323030303030304</v>
      </c>
      <c r="AG28" s="111">
        <f t="shared" si="16"/>
        <v>1</v>
      </c>
      <c r="AH28" s="18">
        <v>4542.3955026200001</v>
      </c>
      <c r="AI28" s="19">
        <f t="shared" si="17"/>
        <v>41.089059272908187</v>
      </c>
      <c r="AJ28" s="20">
        <f t="shared" si="18"/>
        <v>3</v>
      </c>
      <c r="AK28" s="34">
        <f t="shared" si="19"/>
        <v>2.375</v>
      </c>
      <c r="AL28" s="113">
        <f t="shared" si="20"/>
        <v>2</v>
      </c>
      <c r="AM28" s="114">
        <v>2</v>
      </c>
      <c r="AN28" s="41">
        <f t="shared" si="21"/>
        <v>4</v>
      </c>
      <c r="AO28" s="38">
        <f t="shared" si="22"/>
        <v>2</v>
      </c>
      <c r="AP28" s="38">
        <v>2</v>
      </c>
      <c r="AQ28" s="45">
        <f t="shared" si="26"/>
        <v>0</v>
      </c>
      <c r="AR28" s="121">
        <f t="shared" si="27"/>
        <v>2</v>
      </c>
      <c r="AS28" s="112">
        <v>2</v>
      </c>
      <c r="AT28" s="139">
        <v>5</v>
      </c>
      <c r="AU28" s="16">
        <f t="shared" si="23"/>
        <v>10</v>
      </c>
      <c r="AV28" s="150">
        <f t="shared" si="24"/>
        <v>2</v>
      </c>
    </row>
    <row r="29" spans="1:48" ht="15" x14ac:dyDescent="0.25">
      <c r="A29" s="93">
        <v>22</v>
      </c>
      <c r="B29" s="14" t="s">
        <v>46</v>
      </c>
      <c r="C29" s="15">
        <v>10930</v>
      </c>
      <c r="D29" s="16">
        <v>1338</v>
      </c>
      <c r="E29" s="111">
        <f t="shared" si="0"/>
        <v>2</v>
      </c>
      <c r="F29" s="18">
        <v>31.432511999999999</v>
      </c>
      <c r="G29" s="19">
        <f t="shared" si="1"/>
        <v>0.28758016468435499</v>
      </c>
      <c r="H29" s="16">
        <f t="shared" si="2"/>
        <v>1</v>
      </c>
      <c r="I29" s="20">
        <f t="shared" si="3"/>
        <v>2</v>
      </c>
      <c r="J29" s="15">
        <v>57.626649999999998</v>
      </c>
      <c r="K29" s="111">
        <f t="shared" si="4"/>
        <v>3</v>
      </c>
      <c r="L29" s="15">
        <v>125</v>
      </c>
      <c r="M29" s="111">
        <f t="shared" si="28"/>
        <v>4</v>
      </c>
      <c r="N29" s="18">
        <v>122.538026</v>
      </c>
      <c r="O29" s="19">
        <f t="shared" si="5"/>
        <v>1.1211164318389752</v>
      </c>
      <c r="P29" s="112">
        <f t="shared" si="6"/>
        <v>2</v>
      </c>
      <c r="Q29" s="111">
        <f t="shared" si="7"/>
        <v>4</v>
      </c>
      <c r="R29" s="18">
        <v>213.83833999999999</v>
      </c>
      <c r="S29" s="20">
        <f t="shared" si="8"/>
        <v>4</v>
      </c>
      <c r="T29" s="15">
        <v>3197.63</v>
      </c>
      <c r="U29" s="16">
        <v>1293.1300000000001</v>
      </c>
      <c r="V29" s="19">
        <f t="shared" si="9"/>
        <v>40.440263570206689</v>
      </c>
      <c r="W29" s="111">
        <f t="shared" si="10"/>
        <v>3</v>
      </c>
      <c r="X29" s="18">
        <v>4473.2782999999999</v>
      </c>
      <c r="Y29" s="22">
        <f t="shared" si="11"/>
        <v>40.926608417200363</v>
      </c>
      <c r="Z29" s="111">
        <f t="shared" si="12"/>
        <v>2</v>
      </c>
      <c r="AA29" s="18">
        <v>127.10790300000001</v>
      </c>
      <c r="AB29" s="19">
        <f t="shared" si="13"/>
        <v>1.1629268344007322</v>
      </c>
      <c r="AC29" s="112">
        <f>IF(AB29&lt;1,1,IF(AB29&lt;10,2,IF(AB29&lt;15,3,4)))</f>
        <v>2</v>
      </c>
      <c r="AD29" s="111">
        <f t="shared" si="14"/>
        <v>4</v>
      </c>
      <c r="AE29" s="18">
        <v>1537.0162</v>
      </c>
      <c r="AF29" s="19">
        <f t="shared" si="15"/>
        <v>14.062362305580969</v>
      </c>
      <c r="AG29" s="111">
        <f t="shared" si="16"/>
        <v>2</v>
      </c>
      <c r="AH29" s="18">
        <v>4111.4682573999999</v>
      </c>
      <c r="AI29" s="19">
        <f t="shared" si="17"/>
        <v>37.616361000914914</v>
      </c>
      <c r="AJ29" s="20">
        <f t="shared" si="18"/>
        <v>3</v>
      </c>
      <c r="AK29" s="34">
        <f t="shared" si="19"/>
        <v>3</v>
      </c>
      <c r="AL29" s="113">
        <f t="shared" si="20"/>
        <v>3</v>
      </c>
      <c r="AM29" s="114">
        <v>2</v>
      </c>
      <c r="AN29" s="41">
        <f t="shared" si="21"/>
        <v>6</v>
      </c>
      <c r="AO29" s="38">
        <f t="shared" si="22"/>
        <v>3</v>
      </c>
      <c r="AP29" s="38">
        <v>3</v>
      </c>
      <c r="AQ29" s="45">
        <f t="shared" si="26"/>
        <v>0</v>
      </c>
      <c r="AR29" s="121">
        <f t="shared" si="27"/>
        <v>2</v>
      </c>
      <c r="AS29" s="112">
        <v>2</v>
      </c>
      <c r="AT29" s="139">
        <v>5</v>
      </c>
      <c r="AU29" s="16">
        <f t="shared" si="23"/>
        <v>10</v>
      </c>
      <c r="AV29" s="150">
        <f t="shared" si="24"/>
        <v>2</v>
      </c>
    </row>
    <row r="30" spans="1:48" ht="15" x14ac:dyDescent="0.25">
      <c r="A30" s="93">
        <v>23</v>
      </c>
      <c r="B30" s="14" t="s">
        <v>47</v>
      </c>
      <c r="C30" s="15">
        <v>8798</v>
      </c>
      <c r="D30" s="16">
        <v>1235</v>
      </c>
      <c r="E30" s="111">
        <f t="shared" si="0"/>
        <v>2</v>
      </c>
      <c r="F30" s="18">
        <v>40.951332000000001</v>
      </c>
      <c r="G30" s="19">
        <f t="shared" si="1"/>
        <v>0.46546183223459875</v>
      </c>
      <c r="H30" s="16">
        <f t="shared" si="2"/>
        <v>1</v>
      </c>
      <c r="I30" s="20">
        <f t="shared" si="3"/>
        <v>2</v>
      </c>
      <c r="J30" s="15">
        <v>47.021349999999998</v>
      </c>
      <c r="K30" s="111">
        <f t="shared" si="4"/>
        <v>2</v>
      </c>
      <c r="L30" s="15">
        <v>4</v>
      </c>
      <c r="M30" s="111">
        <f t="shared" si="28"/>
        <v>1</v>
      </c>
      <c r="N30" s="18">
        <v>181.200976</v>
      </c>
      <c r="O30" s="19">
        <f t="shared" si="5"/>
        <v>2.0595700841100251</v>
      </c>
      <c r="P30" s="112">
        <f t="shared" si="6"/>
        <v>2</v>
      </c>
      <c r="Q30" s="111">
        <f t="shared" si="7"/>
        <v>4</v>
      </c>
      <c r="R30" s="18">
        <v>186.17951000000002</v>
      </c>
      <c r="S30" s="20">
        <f t="shared" si="8"/>
        <v>3</v>
      </c>
      <c r="T30" s="15">
        <v>1099.07</v>
      </c>
      <c r="U30" s="16">
        <v>628.97</v>
      </c>
      <c r="V30" s="19">
        <f t="shared" si="9"/>
        <v>57.227474137225109</v>
      </c>
      <c r="W30" s="111">
        <f t="shared" si="10"/>
        <v>3</v>
      </c>
      <c r="X30" s="18">
        <v>7869.9994999999999</v>
      </c>
      <c r="Y30" s="22">
        <f t="shared" si="11"/>
        <v>89.452142532393722</v>
      </c>
      <c r="Z30" s="111">
        <f t="shared" si="12"/>
        <v>4</v>
      </c>
      <c r="AA30" s="18">
        <v>0</v>
      </c>
      <c r="AB30" s="19">
        <f t="shared" si="13"/>
        <v>0</v>
      </c>
      <c r="AC30" s="112">
        <v>0</v>
      </c>
      <c r="AD30" s="111">
        <f t="shared" si="14"/>
        <v>0</v>
      </c>
      <c r="AE30" s="18">
        <v>0</v>
      </c>
      <c r="AF30" s="19">
        <f t="shared" si="15"/>
        <v>0</v>
      </c>
      <c r="AG30" s="111">
        <v>0</v>
      </c>
      <c r="AH30" s="18">
        <v>3959.93747979</v>
      </c>
      <c r="AI30" s="19">
        <f t="shared" si="17"/>
        <v>45.009518979199818</v>
      </c>
      <c r="AJ30" s="20">
        <f t="shared" si="18"/>
        <v>3</v>
      </c>
      <c r="AK30" s="34">
        <f t="shared" si="19"/>
        <v>2.375</v>
      </c>
      <c r="AL30" s="113">
        <f t="shared" si="20"/>
        <v>2</v>
      </c>
      <c r="AM30" s="114">
        <v>2</v>
      </c>
      <c r="AN30" s="41">
        <f t="shared" si="21"/>
        <v>4</v>
      </c>
      <c r="AO30" s="38">
        <f t="shared" si="22"/>
        <v>2</v>
      </c>
      <c r="AP30" s="38">
        <v>2</v>
      </c>
      <c r="AQ30" s="45">
        <f t="shared" si="26"/>
        <v>0</v>
      </c>
      <c r="AR30" s="121">
        <f t="shared" si="27"/>
        <v>2</v>
      </c>
      <c r="AS30" s="112">
        <v>2</v>
      </c>
      <c r="AT30" s="139">
        <v>5</v>
      </c>
      <c r="AU30" s="16">
        <f t="shared" si="23"/>
        <v>10</v>
      </c>
      <c r="AV30" s="150">
        <f t="shared" si="24"/>
        <v>2</v>
      </c>
    </row>
    <row r="31" spans="1:48" ht="15" x14ac:dyDescent="0.25">
      <c r="A31" s="93">
        <v>24</v>
      </c>
      <c r="B31" s="14" t="s">
        <v>48</v>
      </c>
      <c r="C31" s="15">
        <v>8600</v>
      </c>
      <c r="D31" s="16">
        <v>2822</v>
      </c>
      <c r="E31" s="111">
        <f t="shared" si="0"/>
        <v>3</v>
      </c>
      <c r="F31" s="18">
        <v>0.47865200000000002</v>
      </c>
      <c r="G31" s="19">
        <f t="shared" si="1"/>
        <v>5.5657209302325582E-3</v>
      </c>
      <c r="H31" s="16">
        <f t="shared" si="2"/>
        <v>1</v>
      </c>
      <c r="I31" s="20">
        <f t="shared" si="3"/>
        <v>2</v>
      </c>
      <c r="J31" s="15">
        <v>57.709650000000003</v>
      </c>
      <c r="K31" s="111">
        <f t="shared" si="4"/>
        <v>3</v>
      </c>
      <c r="L31" s="15">
        <v>9</v>
      </c>
      <c r="M31" s="111">
        <f t="shared" si="28"/>
        <v>1</v>
      </c>
      <c r="N31" s="18">
        <v>172.28521899999998</v>
      </c>
      <c r="O31" s="19">
        <f t="shared" si="5"/>
        <v>2.0033164999999999</v>
      </c>
      <c r="P31" s="112">
        <f t="shared" si="6"/>
        <v>2</v>
      </c>
      <c r="Q31" s="111">
        <f t="shared" si="7"/>
        <v>4</v>
      </c>
      <c r="R31" s="18">
        <v>151.51595</v>
      </c>
      <c r="S31" s="20">
        <f t="shared" si="8"/>
        <v>3</v>
      </c>
      <c r="T31" s="15">
        <v>658.89</v>
      </c>
      <c r="U31" s="16">
        <v>471.11</v>
      </c>
      <c r="V31" s="19">
        <f t="shared" si="9"/>
        <v>71.500553961966347</v>
      </c>
      <c r="W31" s="111">
        <f t="shared" si="10"/>
        <v>4</v>
      </c>
      <c r="X31" s="18">
        <v>8278.3325000000004</v>
      </c>
      <c r="Y31" s="22">
        <f t="shared" si="11"/>
        <v>96.259680232558139</v>
      </c>
      <c r="Z31" s="111">
        <f t="shared" si="12"/>
        <v>4</v>
      </c>
      <c r="AA31" s="18">
        <v>0</v>
      </c>
      <c r="AB31" s="19">
        <f t="shared" si="13"/>
        <v>0</v>
      </c>
      <c r="AC31" s="112">
        <v>0</v>
      </c>
      <c r="AD31" s="111">
        <f t="shared" si="14"/>
        <v>0</v>
      </c>
      <c r="AE31" s="18">
        <v>5138.1656999999996</v>
      </c>
      <c r="AF31" s="19">
        <f t="shared" si="15"/>
        <v>59.746112790697673</v>
      </c>
      <c r="AG31" s="111">
        <f>IF(AF31&lt;10,1,IF(AF31&lt;30,2,IF(AF31&lt;60,3,4)))</f>
        <v>3</v>
      </c>
      <c r="AH31" s="18">
        <v>3590.6793281599998</v>
      </c>
      <c r="AI31" s="19">
        <f t="shared" si="17"/>
        <v>41.752085211162786</v>
      </c>
      <c r="AJ31" s="20">
        <f t="shared" si="18"/>
        <v>3</v>
      </c>
      <c r="AK31" s="34">
        <f t="shared" si="19"/>
        <v>2.875</v>
      </c>
      <c r="AL31" s="113">
        <f t="shared" si="20"/>
        <v>2</v>
      </c>
      <c r="AM31" s="114">
        <v>2</v>
      </c>
      <c r="AN31" s="41">
        <f t="shared" si="21"/>
        <v>4</v>
      </c>
      <c r="AO31" s="38">
        <f t="shared" si="22"/>
        <v>2</v>
      </c>
      <c r="AP31" s="38">
        <v>3</v>
      </c>
      <c r="AQ31" s="45">
        <f t="shared" si="26"/>
        <v>-1</v>
      </c>
      <c r="AR31" s="121">
        <f t="shared" si="27"/>
        <v>2</v>
      </c>
      <c r="AS31" s="112">
        <v>2</v>
      </c>
      <c r="AT31" s="139">
        <v>5</v>
      </c>
      <c r="AU31" s="16">
        <f t="shared" si="23"/>
        <v>10</v>
      </c>
      <c r="AV31" s="150">
        <f t="shared" si="24"/>
        <v>2</v>
      </c>
    </row>
    <row r="32" spans="1:48" ht="15" x14ac:dyDescent="0.25">
      <c r="A32" s="93">
        <v>25</v>
      </c>
      <c r="B32" s="14" t="s">
        <v>49</v>
      </c>
      <c r="C32" s="15">
        <v>3739</v>
      </c>
      <c r="D32" s="16">
        <v>572</v>
      </c>
      <c r="E32" s="111">
        <f t="shared" si="0"/>
        <v>1</v>
      </c>
      <c r="F32" s="18">
        <v>0.66742200000000007</v>
      </c>
      <c r="G32" s="19">
        <f t="shared" si="1"/>
        <v>1.7850280823749669E-2</v>
      </c>
      <c r="H32" s="16">
        <f t="shared" si="2"/>
        <v>1</v>
      </c>
      <c r="I32" s="20">
        <f t="shared" si="3"/>
        <v>2</v>
      </c>
      <c r="J32" s="15">
        <v>28.844200000000001</v>
      </c>
      <c r="K32" s="111">
        <f t="shared" si="4"/>
        <v>2</v>
      </c>
      <c r="L32" s="15">
        <v>2</v>
      </c>
      <c r="M32" s="111">
        <f t="shared" si="28"/>
        <v>1</v>
      </c>
      <c r="N32" s="18">
        <v>19.965064000000002</v>
      </c>
      <c r="O32" s="19">
        <f t="shared" si="5"/>
        <v>0.53396801283765716</v>
      </c>
      <c r="P32" s="112">
        <f t="shared" si="6"/>
        <v>1</v>
      </c>
      <c r="Q32" s="111">
        <f t="shared" si="7"/>
        <v>2</v>
      </c>
      <c r="R32" s="18">
        <v>58.566019999999995</v>
      </c>
      <c r="S32" s="20">
        <f t="shared" si="8"/>
        <v>1</v>
      </c>
      <c r="T32" s="15">
        <v>520.4</v>
      </c>
      <c r="U32" s="16">
        <v>234.14</v>
      </c>
      <c r="V32" s="19">
        <f t="shared" si="9"/>
        <v>44.992313604919296</v>
      </c>
      <c r="W32" s="111">
        <f t="shared" si="10"/>
        <v>3</v>
      </c>
      <c r="X32" s="18">
        <v>3385.4146999999998</v>
      </c>
      <c r="Y32" s="22">
        <f t="shared" si="11"/>
        <v>90.543319069269856</v>
      </c>
      <c r="Z32" s="111">
        <f t="shared" si="12"/>
        <v>4</v>
      </c>
      <c r="AA32" s="18">
        <v>4.6259980000000001</v>
      </c>
      <c r="AB32" s="19">
        <f t="shared" si="13"/>
        <v>0.12372286707675849</v>
      </c>
      <c r="AC32" s="112">
        <f>IF(AB32&lt;1,1,IF(AB32&lt;10,2,IF(AB32&lt;15,3,4)))</f>
        <v>1</v>
      </c>
      <c r="AD32" s="111">
        <f t="shared" si="14"/>
        <v>2</v>
      </c>
      <c r="AE32" s="18">
        <v>1868.9023</v>
      </c>
      <c r="AF32" s="19">
        <f t="shared" si="15"/>
        <v>49.98401444236427</v>
      </c>
      <c r="AG32" s="111">
        <f>IF(AF32&lt;10,1,IF(AF32&lt;30,2,IF(AF32&lt;60,3,4)))</f>
        <v>3</v>
      </c>
      <c r="AH32" s="18">
        <v>2531.4948450000002</v>
      </c>
      <c r="AI32" s="19">
        <f t="shared" si="17"/>
        <v>67.705130917357593</v>
      </c>
      <c r="AJ32" s="20">
        <f t="shared" si="18"/>
        <v>4</v>
      </c>
      <c r="AK32" s="34">
        <f t="shared" si="19"/>
        <v>2.625</v>
      </c>
      <c r="AL32" s="113">
        <f t="shared" si="20"/>
        <v>2</v>
      </c>
      <c r="AM32" s="114">
        <v>1</v>
      </c>
      <c r="AN32" s="41">
        <f t="shared" si="21"/>
        <v>2</v>
      </c>
      <c r="AO32" s="38">
        <f t="shared" si="22"/>
        <v>1</v>
      </c>
      <c r="AP32" s="38">
        <v>2</v>
      </c>
      <c r="AQ32" s="45">
        <f t="shared" si="26"/>
        <v>-1</v>
      </c>
      <c r="AR32" s="121">
        <f t="shared" si="27"/>
        <v>2</v>
      </c>
      <c r="AS32" s="112">
        <v>2</v>
      </c>
      <c r="AT32" s="139">
        <v>5</v>
      </c>
      <c r="AU32" s="16">
        <f t="shared" si="23"/>
        <v>10</v>
      </c>
      <c r="AV32" s="150">
        <f t="shared" si="24"/>
        <v>2</v>
      </c>
    </row>
    <row r="33" spans="1:48" ht="15.75" thickBot="1" x14ac:dyDescent="0.3">
      <c r="A33" s="98">
        <v>26</v>
      </c>
      <c r="B33" s="24" t="s">
        <v>50</v>
      </c>
      <c r="C33" s="25">
        <v>8155</v>
      </c>
      <c r="D33" s="26">
        <v>1782</v>
      </c>
      <c r="E33" s="115">
        <f t="shared" si="0"/>
        <v>2</v>
      </c>
      <c r="F33" s="28">
        <v>21.110782</v>
      </c>
      <c r="G33" s="29">
        <f t="shared" si="1"/>
        <v>0.25886918454935626</v>
      </c>
      <c r="H33" s="26">
        <f t="shared" si="2"/>
        <v>1</v>
      </c>
      <c r="I33" s="30">
        <f t="shared" si="3"/>
        <v>2</v>
      </c>
      <c r="J33" s="25">
        <v>69.088250000000002</v>
      </c>
      <c r="K33" s="115">
        <f t="shared" si="4"/>
        <v>3</v>
      </c>
      <c r="L33" s="25">
        <v>0</v>
      </c>
      <c r="M33" s="115">
        <v>0</v>
      </c>
      <c r="N33" s="28">
        <v>62.631841000000001</v>
      </c>
      <c r="O33" s="29">
        <f t="shared" si="5"/>
        <v>0.76801767014101774</v>
      </c>
      <c r="P33" s="116">
        <f t="shared" si="6"/>
        <v>1</v>
      </c>
      <c r="Q33" s="115">
        <f t="shared" si="7"/>
        <v>2</v>
      </c>
      <c r="R33" s="28">
        <v>152.90742</v>
      </c>
      <c r="S33" s="30">
        <f t="shared" si="8"/>
        <v>3</v>
      </c>
      <c r="T33" s="25">
        <v>839.89</v>
      </c>
      <c r="U33" s="26">
        <v>602.19000000000005</v>
      </c>
      <c r="V33" s="29">
        <f t="shared" si="9"/>
        <v>71.698674826465378</v>
      </c>
      <c r="W33" s="115">
        <f t="shared" si="10"/>
        <v>4</v>
      </c>
      <c r="X33" s="28">
        <v>4856.0505000000003</v>
      </c>
      <c r="Y33" s="32">
        <f t="shared" si="11"/>
        <v>59.546909871244637</v>
      </c>
      <c r="Z33" s="115">
        <f t="shared" si="12"/>
        <v>3</v>
      </c>
      <c r="AA33" s="28">
        <v>0</v>
      </c>
      <c r="AB33" s="29">
        <f t="shared" si="13"/>
        <v>0</v>
      </c>
      <c r="AC33" s="116">
        <v>0</v>
      </c>
      <c r="AD33" s="115">
        <f t="shared" si="14"/>
        <v>0</v>
      </c>
      <c r="AE33" s="28">
        <v>3948.0073000000002</v>
      </c>
      <c r="AF33" s="29">
        <f t="shared" si="15"/>
        <v>48.41210668301656</v>
      </c>
      <c r="AG33" s="115">
        <f>IF(AF33&lt;10,1,IF(AF33&lt;30,2,IF(AF33&lt;60,3,4)))</f>
        <v>3</v>
      </c>
      <c r="AH33" s="28">
        <v>3396.7551507899998</v>
      </c>
      <c r="AI33" s="29">
        <f t="shared" si="17"/>
        <v>41.652423676149596</v>
      </c>
      <c r="AJ33" s="30">
        <f t="shared" si="18"/>
        <v>3</v>
      </c>
      <c r="AK33" s="34">
        <f t="shared" si="19"/>
        <v>2.5</v>
      </c>
      <c r="AL33" s="117">
        <f t="shared" si="20"/>
        <v>2</v>
      </c>
      <c r="AM33" s="114">
        <v>2</v>
      </c>
      <c r="AN33" s="41">
        <f t="shared" si="21"/>
        <v>4</v>
      </c>
      <c r="AO33" s="39">
        <f t="shared" si="22"/>
        <v>2</v>
      </c>
      <c r="AP33" s="39">
        <v>1</v>
      </c>
      <c r="AQ33" s="45">
        <f t="shared" si="26"/>
        <v>1</v>
      </c>
      <c r="AR33" s="134">
        <f t="shared" si="27"/>
        <v>3</v>
      </c>
      <c r="AS33" s="112">
        <v>2</v>
      </c>
      <c r="AT33" s="139">
        <v>5</v>
      </c>
      <c r="AU33" s="16">
        <f t="shared" si="23"/>
        <v>10</v>
      </c>
      <c r="AV33" s="150">
        <f t="shared" si="24"/>
        <v>2</v>
      </c>
    </row>
  </sheetData>
  <sortState xmlns:xlrd2="http://schemas.microsoft.com/office/spreadsheetml/2017/richdata2" ref="A8:AV33">
    <sortCondition ref="A8:A33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6:AS33"/>
  <sheetViews>
    <sheetView zoomScale="70" zoomScaleNormal="70" workbookViewId="0"/>
  </sheetViews>
  <sheetFormatPr defaultColWidth="9.140625" defaultRowHeight="12.75" x14ac:dyDescent="0.2"/>
  <cols>
    <col min="2" max="2" width="25.28515625" bestFit="1" customWidth="1"/>
    <col min="3" max="3" width="11.5703125" customWidth="1"/>
    <col min="5" max="5" width="15.85546875" customWidth="1"/>
    <col min="6" max="6" width="12.140625" hidden="1" customWidth="1"/>
    <col min="7" max="7" width="18" hidden="1" customWidth="1"/>
    <col min="8" max="8" width="16.28515625" hidden="1" customWidth="1"/>
    <col min="9" max="15" width="0" hidden="1" customWidth="1"/>
    <col min="17" max="17" width="15" customWidth="1"/>
    <col min="20" max="20" width="23" customWidth="1"/>
    <col min="21" max="21" width="12.5703125" customWidth="1"/>
    <col min="22" max="24" width="0" hidden="1" customWidth="1"/>
    <col min="25" max="25" width="17.28515625" customWidth="1"/>
    <col min="27" max="27" width="14" customWidth="1"/>
    <col min="28" max="30" width="0" hidden="1" customWidth="1"/>
    <col min="33" max="33" width="11.140625" customWidth="1"/>
    <col min="34" max="34" width="15.5703125" customWidth="1"/>
    <col min="35" max="35" width="12.42578125" customWidth="1"/>
    <col min="36" max="36" width="13.28515625" customWidth="1"/>
    <col min="41" max="41" width="14" customWidth="1"/>
  </cols>
  <sheetData>
    <row r="6" spans="1:45" ht="13.5" thickBot="1" x14ac:dyDescent="0.25"/>
    <row r="7" spans="1:45" ht="135" x14ac:dyDescent="0.2">
      <c r="A7" s="118" t="s">
        <v>0</v>
      </c>
      <c r="B7" s="87" t="s">
        <v>51</v>
      </c>
      <c r="C7" s="8" t="s">
        <v>1</v>
      </c>
      <c r="D7" s="9" t="s">
        <v>2</v>
      </c>
      <c r="E7" s="10" t="s">
        <v>58</v>
      </c>
      <c r="F7" s="50" t="s">
        <v>3</v>
      </c>
      <c r="G7" s="12" t="s">
        <v>54</v>
      </c>
      <c r="H7" s="12" t="s">
        <v>75</v>
      </c>
      <c r="I7" s="12" t="s">
        <v>4</v>
      </c>
      <c r="J7" s="12" t="s">
        <v>60</v>
      </c>
      <c r="K7" s="12" t="s">
        <v>5</v>
      </c>
      <c r="L7" s="12" t="s">
        <v>61</v>
      </c>
      <c r="M7" s="12" t="s">
        <v>6</v>
      </c>
      <c r="N7" s="53" t="s">
        <v>55</v>
      </c>
      <c r="O7" s="102" t="s">
        <v>64</v>
      </c>
      <c r="P7" s="8" t="s">
        <v>7</v>
      </c>
      <c r="Q7" s="10" t="s">
        <v>65</v>
      </c>
      <c r="R7" s="8" t="s">
        <v>8</v>
      </c>
      <c r="S7" s="9" t="s">
        <v>9</v>
      </c>
      <c r="T7" s="9" t="s">
        <v>10</v>
      </c>
      <c r="U7" s="10" t="s">
        <v>66</v>
      </c>
      <c r="V7" s="50" t="s">
        <v>11</v>
      </c>
      <c r="W7" s="12" t="s">
        <v>84</v>
      </c>
      <c r="X7" s="102" t="s">
        <v>68</v>
      </c>
      <c r="Y7" s="8" t="s">
        <v>12</v>
      </c>
      <c r="Z7" s="9" t="s">
        <v>13</v>
      </c>
      <c r="AA7" s="10" t="s">
        <v>70</v>
      </c>
      <c r="AB7" s="50" t="s">
        <v>14</v>
      </c>
      <c r="AC7" s="12" t="s">
        <v>88</v>
      </c>
      <c r="AD7" s="105" t="s">
        <v>71</v>
      </c>
      <c r="AE7" s="8" t="s">
        <v>15</v>
      </c>
      <c r="AF7" s="9" t="s">
        <v>16</v>
      </c>
      <c r="AG7" s="10" t="s">
        <v>74</v>
      </c>
      <c r="AH7" s="33" t="s">
        <v>56</v>
      </c>
      <c r="AI7" s="37" t="s">
        <v>57</v>
      </c>
      <c r="AJ7" s="107" t="s">
        <v>17</v>
      </c>
      <c r="AK7" s="105" t="s">
        <v>18</v>
      </c>
      <c r="AL7" s="108" t="s">
        <v>19</v>
      </c>
      <c r="AM7" s="108" t="s">
        <v>20</v>
      </c>
      <c r="AN7" s="109" t="s">
        <v>21</v>
      </c>
      <c r="AO7" s="108" t="s">
        <v>22</v>
      </c>
      <c r="AP7" s="110" t="s">
        <v>23</v>
      </c>
      <c r="AQ7" s="110" t="s">
        <v>24</v>
      </c>
      <c r="AR7" s="110" t="s">
        <v>25</v>
      </c>
      <c r="AS7" s="110" t="s">
        <v>26</v>
      </c>
    </row>
    <row r="8" spans="1:45" ht="15" x14ac:dyDescent="0.2">
      <c r="A8" s="93">
        <v>1</v>
      </c>
      <c r="B8" s="14" t="s">
        <v>27</v>
      </c>
      <c r="C8" s="15">
        <v>24016</v>
      </c>
      <c r="D8" s="16">
        <v>4069</v>
      </c>
      <c r="E8" s="111">
        <f t="shared" ref="E8:E33" si="0">IF(D8&lt;1000,1,IF(D8&lt;2000,2,IF(D8&lt;3000,3,4)))</f>
        <v>4</v>
      </c>
      <c r="F8" s="51">
        <v>33.001579</v>
      </c>
      <c r="G8" s="19">
        <f t="shared" ref="G8:G33" si="1">(F8/C8)*100</f>
        <v>0.13741496918720852</v>
      </c>
      <c r="H8" s="16">
        <f t="shared" ref="H8:H33" si="2">IF(G8&lt;1,1,IF(G8&lt;1,2,IF(G8&lt;4,3,4)))</f>
        <v>1</v>
      </c>
      <c r="I8" s="16">
        <v>150.23260999999999</v>
      </c>
      <c r="J8" s="112">
        <f t="shared" ref="J8:J33" si="3">IF(I8&lt;10,1,IF(I8&lt;50,2,IF(I8&lt;100,3,4)))</f>
        <v>4</v>
      </c>
      <c r="K8" s="16">
        <v>16</v>
      </c>
      <c r="L8" s="112">
        <f>IF(K8&lt;20,1,IF(K8&lt;50,2,IF(K8&lt;100,3,4)))</f>
        <v>1</v>
      </c>
      <c r="M8" s="19">
        <v>276.60380299999997</v>
      </c>
      <c r="N8" s="19">
        <f t="shared" ref="N8:N33" si="4">M8/C8*100</f>
        <v>1.1517480138241172</v>
      </c>
      <c r="O8" s="149">
        <f t="shared" ref="O8:O33" si="5">IF(N8&lt;1,1,IF(N8&lt;7,2,IF(N8&lt;7.5,3,4)))</f>
        <v>2</v>
      </c>
      <c r="P8" s="18">
        <v>330.36003000000005</v>
      </c>
      <c r="Q8" s="20">
        <f t="shared" ref="Q8:Q33" si="6">IF(P8&lt;100,1,IF(P8&lt;150,2,IF(P8&lt;200,3,4)))</f>
        <v>4</v>
      </c>
      <c r="R8" s="15">
        <v>1983.64</v>
      </c>
      <c r="S8" s="16">
        <v>1105.55</v>
      </c>
      <c r="T8" s="19">
        <f t="shared" ref="T8:T33" si="7">S8/R8*100</f>
        <v>55.733399205500987</v>
      </c>
      <c r="U8" s="111">
        <f t="shared" ref="U8:U33" si="8">IF(T8&lt;10,1,IF(T8&lt;40,2,IF(T8&lt;70,3,4)))</f>
        <v>3</v>
      </c>
      <c r="V8" s="51">
        <v>6473.2362999999996</v>
      </c>
      <c r="W8" s="22">
        <f t="shared" ref="W8:W33" si="9">V8/C8*100</f>
        <v>26.953848684210524</v>
      </c>
      <c r="X8" s="149">
        <f t="shared" ref="X8:X33" si="10">IF(W8&lt;25,1,IF(W8&lt;50,2,IF(W8&lt;75,3,4)))</f>
        <v>2</v>
      </c>
      <c r="Y8" s="18">
        <v>0</v>
      </c>
      <c r="Z8" s="19">
        <f t="shared" ref="Z8:Z33" si="11">Y8/C8*100</f>
        <v>0</v>
      </c>
      <c r="AA8" s="111">
        <v>0</v>
      </c>
      <c r="AB8" s="51">
        <v>8796.4411999999993</v>
      </c>
      <c r="AC8" s="19">
        <f t="shared" ref="AC8:AC33" si="12">AB8/C8*100</f>
        <v>36.627420053297797</v>
      </c>
      <c r="AD8" s="149">
        <f t="shared" ref="AD8:AD29" si="13">IF(AC8&lt;10,1,IF(AC8&lt;30,2,IF(AC8&lt;60,3,4)))</f>
        <v>3</v>
      </c>
      <c r="AE8" s="18">
        <v>7567.8963120899998</v>
      </c>
      <c r="AF8" s="19">
        <f t="shared" ref="AF8:AF33" si="14">AE8/C8*100</f>
        <v>31.51189337146069</v>
      </c>
      <c r="AG8" s="20">
        <f t="shared" ref="AG8:AG33" si="15">IF(AF8&lt;10,1,IF(AF8&lt;30,2,IF(AF8&lt;60,3,4)))</f>
        <v>3</v>
      </c>
      <c r="AH8" s="45">
        <f t="shared" ref="AH8:AH33" si="16">(AG8+AA8+U8+Q8+E8)/5</f>
        <v>2.8</v>
      </c>
      <c r="AI8" s="113">
        <f t="shared" ref="AI8:AI33" si="17">IF(AH8&lt;2,1,IF(AH8&lt;3,2,IF(AH8&lt;4,3,4)))</f>
        <v>2</v>
      </c>
      <c r="AJ8" s="114">
        <v>2</v>
      </c>
      <c r="AK8" s="41">
        <f t="shared" ref="AK8:AK33" si="18">AI8*AJ8</f>
        <v>4</v>
      </c>
      <c r="AL8" s="38">
        <f t="shared" ref="AL8:AL33" si="19">IF(AK8&lt;3,1,IF(AK8&lt;5,2,IF(AK8&lt;12,3,4)))</f>
        <v>2</v>
      </c>
      <c r="AM8" s="38">
        <v>2</v>
      </c>
      <c r="AN8" s="45">
        <f>AL8-AM8</f>
        <v>0</v>
      </c>
      <c r="AO8" s="121">
        <f>IF(AN8&lt;-1,1,IF(AN8&lt;1,2,IF(AN8=1,3,4)))</f>
        <v>2</v>
      </c>
      <c r="AP8" s="112">
        <v>1</v>
      </c>
      <c r="AQ8" s="153">
        <v>4</v>
      </c>
      <c r="AR8" s="16">
        <f>AP8*AQ8</f>
        <v>4</v>
      </c>
      <c r="AS8" s="155">
        <f>IF(AR8&lt;6,1,IF(AR8&lt;12,2,IF(AR8&lt;18,3,4)))</f>
        <v>1</v>
      </c>
    </row>
    <row r="9" spans="1:45" ht="15" x14ac:dyDescent="0.2">
      <c r="A9" s="93">
        <v>2</v>
      </c>
      <c r="B9" s="14" t="s">
        <v>28</v>
      </c>
      <c r="C9" s="15">
        <v>3218</v>
      </c>
      <c r="D9" s="16">
        <v>1040</v>
      </c>
      <c r="E9" s="111">
        <f t="shared" si="0"/>
        <v>2</v>
      </c>
      <c r="F9" s="51">
        <v>0.60615600000000003</v>
      </c>
      <c r="G9" s="19">
        <f t="shared" si="1"/>
        <v>1.883642013673089E-2</v>
      </c>
      <c r="H9" s="16">
        <f t="shared" si="2"/>
        <v>1</v>
      </c>
      <c r="I9" s="16">
        <v>28.398439999999997</v>
      </c>
      <c r="J9" s="112">
        <f t="shared" si="3"/>
        <v>2</v>
      </c>
      <c r="K9" s="16">
        <v>0</v>
      </c>
      <c r="L9" s="112">
        <v>0</v>
      </c>
      <c r="M9" s="19">
        <v>9.2501309999999997</v>
      </c>
      <c r="N9" s="19">
        <f t="shared" si="4"/>
        <v>0.28744968924798009</v>
      </c>
      <c r="O9" s="149">
        <f t="shared" si="5"/>
        <v>1</v>
      </c>
      <c r="P9" s="18">
        <v>28.250869999999999</v>
      </c>
      <c r="Q9" s="20">
        <f t="shared" si="6"/>
        <v>1</v>
      </c>
      <c r="R9" s="15">
        <v>244.9</v>
      </c>
      <c r="S9" s="16">
        <v>129.72999999999999</v>
      </c>
      <c r="T9" s="19">
        <f t="shared" si="7"/>
        <v>52.972641894650877</v>
      </c>
      <c r="U9" s="111">
        <f t="shared" si="8"/>
        <v>3</v>
      </c>
      <c r="V9" s="51">
        <v>3179.7833000000001</v>
      </c>
      <c r="W9" s="22">
        <f t="shared" si="9"/>
        <v>98.812408328154135</v>
      </c>
      <c r="X9" s="149">
        <f t="shared" si="10"/>
        <v>4</v>
      </c>
      <c r="Y9" s="18">
        <v>0</v>
      </c>
      <c r="Z9" s="19">
        <f t="shared" si="11"/>
        <v>0</v>
      </c>
      <c r="AA9" s="111">
        <v>0</v>
      </c>
      <c r="AB9" s="51">
        <v>2705.7498999999998</v>
      </c>
      <c r="AC9" s="19">
        <f t="shared" si="12"/>
        <v>84.081724673710369</v>
      </c>
      <c r="AD9" s="149">
        <f t="shared" si="13"/>
        <v>4</v>
      </c>
      <c r="AE9" s="18">
        <v>1819.9798080999999</v>
      </c>
      <c r="AF9" s="19">
        <f t="shared" si="14"/>
        <v>56.556240152268487</v>
      </c>
      <c r="AG9" s="20">
        <f t="shared" si="15"/>
        <v>3</v>
      </c>
      <c r="AH9" s="45">
        <f t="shared" si="16"/>
        <v>1.8</v>
      </c>
      <c r="AI9" s="113">
        <f t="shared" si="17"/>
        <v>1</v>
      </c>
      <c r="AJ9" s="114">
        <v>1</v>
      </c>
      <c r="AK9" s="41">
        <f t="shared" si="18"/>
        <v>1</v>
      </c>
      <c r="AL9" s="38">
        <f t="shared" si="19"/>
        <v>1</v>
      </c>
      <c r="AM9" s="38">
        <v>1</v>
      </c>
      <c r="AN9" s="45">
        <f>AL9-AM9</f>
        <v>0</v>
      </c>
      <c r="AO9" s="121">
        <f>IF(AN9&lt;-1,1,IF(AN9&lt;1,2,IF(AN9=1,3,4)))</f>
        <v>2</v>
      </c>
      <c r="AP9" s="112">
        <v>1</v>
      </c>
      <c r="AQ9" s="153">
        <v>4</v>
      </c>
      <c r="AR9" s="16">
        <f t="shared" ref="AR9:AR33" si="20">AP9*AQ9</f>
        <v>4</v>
      </c>
      <c r="AS9" s="155">
        <f t="shared" ref="AS9:AS33" si="21">IF(AR9&lt;6,1,IF(AR9&lt;12,2,IF(AR9&lt;18,3,4)))</f>
        <v>1</v>
      </c>
    </row>
    <row r="10" spans="1:45" ht="15" x14ac:dyDescent="0.2">
      <c r="A10" s="93">
        <v>3</v>
      </c>
      <c r="B10" s="23" t="s">
        <v>52</v>
      </c>
      <c r="C10" s="15">
        <v>1151</v>
      </c>
      <c r="D10" s="16">
        <v>179</v>
      </c>
      <c r="E10" s="111">
        <f t="shared" si="0"/>
        <v>1</v>
      </c>
      <c r="F10" s="51">
        <v>0.36213800000000002</v>
      </c>
      <c r="G10" s="19">
        <f t="shared" si="1"/>
        <v>3.1462901824500442E-2</v>
      </c>
      <c r="H10" s="16">
        <f t="shared" si="2"/>
        <v>1</v>
      </c>
      <c r="I10" s="16">
        <v>6.0833999999999993</v>
      </c>
      <c r="J10" s="112">
        <f t="shared" si="3"/>
        <v>1</v>
      </c>
      <c r="K10" s="16">
        <v>8</v>
      </c>
      <c r="L10" s="112">
        <f t="shared" ref="L10:L20" si="22">IF(K10&lt;20,1,IF(K10&lt;50,2,IF(K10&lt;100,3,4)))</f>
        <v>1</v>
      </c>
      <c r="M10" s="19">
        <v>11.295439</v>
      </c>
      <c r="N10" s="19">
        <f t="shared" si="4"/>
        <v>0.98135873153779329</v>
      </c>
      <c r="O10" s="149">
        <f t="shared" si="5"/>
        <v>1</v>
      </c>
      <c r="P10" s="18">
        <v>12.434059999999999</v>
      </c>
      <c r="Q10" s="20">
        <f t="shared" si="6"/>
        <v>1</v>
      </c>
      <c r="R10" s="15">
        <v>500.85</v>
      </c>
      <c r="S10" s="16">
        <v>170.44</v>
      </c>
      <c r="T10" s="19">
        <f t="shared" si="7"/>
        <v>34.030148747129878</v>
      </c>
      <c r="U10" s="111">
        <f t="shared" si="8"/>
        <v>2</v>
      </c>
      <c r="V10" s="51">
        <v>85.769499999999994</v>
      </c>
      <c r="W10" s="22">
        <f t="shared" si="9"/>
        <v>7.4517376194613378</v>
      </c>
      <c r="X10" s="149">
        <f t="shared" si="10"/>
        <v>1</v>
      </c>
      <c r="Y10" s="18">
        <v>0</v>
      </c>
      <c r="Z10" s="19">
        <f t="shared" si="11"/>
        <v>0</v>
      </c>
      <c r="AA10" s="111">
        <v>0</v>
      </c>
      <c r="AB10" s="51">
        <v>0</v>
      </c>
      <c r="AC10" s="19">
        <f t="shared" si="12"/>
        <v>0</v>
      </c>
      <c r="AD10" s="149">
        <f t="shared" si="13"/>
        <v>1</v>
      </c>
      <c r="AE10" s="18">
        <v>140.276665334</v>
      </c>
      <c r="AF10" s="19">
        <f t="shared" si="14"/>
        <v>12.187373182797568</v>
      </c>
      <c r="AG10" s="20">
        <f t="shared" si="15"/>
        <v>2</v>
      </c>
      <c r="AH10" s="45">
        <f t="shared" si="16"/>
        <v>1.2</v>
      </c>
      <c r="AI10" s="113">
        <f t="shared" si="17"/>
        <v>1</v>
      </c>
      <c r="AJ10" s="114">
        <v>1</v>
      </c>
      <c r="AK10" s="41">
        <f t="shared" si="18"/>
        <v>1</v>
      </c>
      <c r="AL10" s="38">
        <f t="shared" si="19"/>
        <v>1</v>
      </c>
      <c r="AM10" s="38">
        <v>2</v>
      </c>
      <c r="AN10" s="45">
        <f>AL10-AM10</f>
        <v>-1</v>
      </c>
      <c r="AO10" s="121">
        <f>IF(AN10&lt;-1,1,IF(AN10&lt;1,2,IF(AN10=1,3,4)))</f>
        <v>2</v>
      </c>
      <c r="AP10" s="112">
        <v>1</v>
      </c>
      <c r="AQ10" s="153">
        <v>4</v>
      </c>
      <c r="AR10" s="16">
        <f t="shared" si="20"/>
        <v>4</v>
      </c>
      <c r="AS10" s="155">
        <f t="shared" si="21"/>
        <v>1</v>
      </c>
    </row>
    <row r="11" spans="1:45" ht="15" x14ac:dyDescent="0.2">
      <c r="A11" s="93">
        <v>4</v>
      </c>
      <c r="B11" s="14" t="s">
        <v>29</v>
      </c>
      <c r="C11" s="15">
        <v>2072</v>
      </c>
      <c r="D11" s="16">
        <v>733</v>
      </c>
      <c r="E11" s="111">
        <f t="shared" si="0"/>
        <v>1</v>
      </c>
      <c r="F11" s="51">
        <v>2.5038650000000002</v>
      </c>
      <c r="G11" s="19">
        <f t="shared" si="1"/>
        <v>0.12084290540540542</v>
      </c>
      <c r="H11" s="16">
        <f t="shared" si="2"/>
        <v>1</v>
      </c>
      <c r="I11" s="16">
        <v>17.450020000000002</v>
      </c>
      <c r="J11" s="112">
        <f t="shared" si="3"/>
        <v>2</v>
      </c>
      <c r="K11" s="16">
        <v>7</v>
      </c>
      <c r="L11" s="112">
        <f t="shared" si="22"/>
        <v>1</v>
      </c>
      <c r="M11" s="19">
        <v>8.1199349999999999</v>
      </c>
      <c r="N11" s="19">
        <f t="shared" si="4"/>
        <v>0.39188875482625485</v>
      </c>
      <c r="O11" s="149">
        <f t="shared" si="5"/>
        <v>1</v>
      </c>
      <c r="P11" s="18">
        <v>52.636650000000003</v>
      </c>
      <c r="Q11" s="20">
        <f t="shared" si="6"/>
        <v>1</v>
      </c>
      <c r="R11" s="15">
        <v>711.89</v>
      </c>
      <c r="S11" s="16">
        <v>525.46</v>
      </c>
      <c r="T11" s="19">
        <f t="shared" si="7"/>
        <v>73.811965331722604</v>
      </c>
      <c r="U11" s="111">
        <f t="shared" si="8"/>
        <v>4</v>
      </c>
      <c r="V11" s="51">
        <v>562.21299999999997</v>
      </c>
      <c r="W11" s="22">
        <f t="shared" si="9"/>
        <v>27.133832046332046</v>
      </c>
      <c r="X11" s="149">
        <f t="shared" si="10"/>
        <v>2</v>
      </c>
      <c r="Y11" s="18">
        <v>0</v>
      </c>
      <c r="Z11" s="19">
        <f t="shared" si="11"/>
        <v>0</v>
      </c>
      <c r="AA11" s="111">
        <v>0</v>
      </c>
      <c r="AB11" s="51">
        <v>582.20360000000005</v>
      </c>
      <c r="AC11" s="19">
        <f t="shared" si="12"/>
        <v>28.098629343629344</v>
      </c>
      <c r="AD11" s="149">
        <f t="shared" si="13"/>
        <v>2</v>
      </c>
      <c r="AE11" s="18">
        <v>1068.64684708</v>
      </c>
      <c r="AF11" s="19">
        <f t="shared" si="14"/>
        <v>51.575620032818534</v>
      </c>
      <c r="AG11" s="20">
        <f t="shared" si="15"/>
        <v>3</v>
      </c>
      <c r="AH11" s="45">
        <f t="shared" si="16"/>
        <v>1.8</v>
      </c>
      <c r="AI11" s="113">
        <f t="shared" si="17"/>
        <v>1</v>
      </c>
      <c r="AJ11" s="114">
        <v>2</v>
      </c>
      <c r="AK11" s="41">
        <f t="shared" si="18"/>
        <v>2</v>
      </c>
      <c r="AL11" s="38">
        <f t="shared" si="19"/>
        <v>1</v>
      </c>
      <c r="AM11" s="38">
        <v>2</v>
      </c>
      <c r="AN11" s="45">
        <f>AL11-AM11</f>
        <v>-1</v>
      </c>
      <c r="AO11" s="121">
        <f>IF(AN11&lt;-1,1,IF(AN11&lt;1,2,IF(AN11=1,3,4)))</f>
        <v>2</v>
      </c>
      <c r="AP11" s="112">
        <v>1</v>
      </c>
      <c r="AQ11" s="153">
        <v>5</v>
      </c>
      <c r="AR11" s="16">
        <f t="shared" si="20"/>
        <v>5</v>
      </c>
      <c r="AS11" s="155">
        <f t="shared" si="21"/>
        <v>1</v>
      </c>
    </row>
    <row r="12" spans="1:45" ht="15" x14ac:dyDescent="0.2">
      <c r="A12" s="93">
        <v>5</v>
      </c>
      <c r="B12" s="14" t="s">
        <v>30</v>
      </c>
      <c r="C12" s="15">
        <v>8249</v>
      </c>
      <c r="D12" s="16">
        <v>1644</v>
      </c>
      <c r="E12" s="111">
        <f t="shared" si="0"/>
        <v>2</v>
      </c>
      <c r="F12" s="51">
        <v>6.7809749999999998</v>
      </c>
      <c r="G12" s="19">
        <f t="shared" si="1"/>
        <v>8.220360043641653E-2</v>
      </c>
      <c r="H12" s="16">
        <f t="shared" si="2"/>
        <v>1</v>
      </c>
      <c r="I12" s="16">
        <v>67.598710000000011</v>
      </c>
      <c r="J12" s="112">
        <f t="shared" si="3"/>
        <v>3</v>
      </c>
      <c r="K12" s="16">
        <v>13</v>
      </c>
      <c r="L12" s="112">
        <f t="shared" si="22"/>
        <v>1</v>
      </c>
      <c r="M12" s="19">
        <v>365.81712700000003</v>
      </c>
      <c r="N12" s="19">
        <f t="shared" si="4"/>
        <v>4.4346845314583589</v>
      </c>
      <c r="O12" s="149">
        <f t="shared" si="5"/>
        <v>2</v>
      </c>
      <c r="P12" s="18">
        <v>162.23176000000001</v>
      </c>
      <c r="Q12" s="20">
        <f t="shared" si="6"/>
        <v>3</v>
      </c>
      <c r="R12" s="15">
        <v>1234.46</v>
      </c>
      <c r="S12" s="16">
        <v>834.73</v>
      </c>
      <c r="T12" s="19">
        <f t="shared" si="7"/>
        <v>67.619039904087614</v>
      </c>
      <c r="U12" s="111">
        <f t="shared" si="8"/>
        <v>3</v>
      </c>
      <c r="V12" s="51">
        <v>3862.2406000000001</v>
      </c>
      <c r="W12" s="22">
        <f t="shared" si="9"/>
        <v>46.820712813674383</v>
      </c>
      <c r="X12" s="149">
        <f t="shared" si="10"/>
        <v>2</v>
      </c>
      <c r="Y12" s="18">
        <v>194.055331</v>
      </c>
      <c r="Z12" s="19">
        <f t="shared" si="11"/>
        <v>2.3524709783004001</v>
      </c>
      <c r="AA12" s="111">
        <f>IF(Z12&lt;1,1,IF(Z12&lt;10,2,IF(Z12&lt;15,3,4)))</f>
        <v>2</v>
      </c>
      <c r="AB12" s="51">
        <v>1624.5944999999999</v>
      </c>
      <c r="AC12" s="19">
        <f t="shared" si="12"/>
        <v>19.694441750515214</v>
      </c>
      <c r="AD12" s="149">
        <f t="shared" si="13"/>
        <v>2</v>
      </c>
      <c r="AE12" s="18">
        <v>4477.9643961600004</v>
      </c>
      <c r="AF12" s="19">
        <f t="shared" si="14"/>
        <v>54.284936309370835</v>
      </c>
      <c r="AG12" s="20">
        <f t="shared" si="15"/>
        <v>3</v>
      </c>
      <c r="AH12" s="45">
        <f t="shared" si="16"/>
        <v>2.6</v>
      </c>
      <c r="AI12" s="113">
        <f t="shared" si="17"/>
        <v>2</v>
      </c>
      <c r="AJ12" s="114">
        <v>1</v>
      </c>
      <c r="AK12" s="41">
        <f t="shared" si="18"/>
        <v>2</v>
      </c>
      <c r="AL12" s="38">
        <f t="shared" si="19"/>
        <v>1</v>
      </c>
      <c r="AM12" s="38" t="s">
        <v>82</v>
      </c>
      <c r="AN12" s="45" t="s">
        <v>82</v>
      </c>
      <c r="AO12" s="154">
        <f>AL12</f>
        <v>1</v>
      </c>
      <c r="AP12" s="112">
        <v>1</v>
      </c>
      <c r="AQ12" s="153">
        <v>4</v>
      </c>
      <c r="AR12" s="16">
        <f t="shared" si="20"/>
        <v>4</v>
      </c>
      <c r="AS12" s="155">
        <f t="shared" si="21"/>
        <v>1</v>
      </c>
    </row>
    <row r="13" spans="1:45" ht="15" x14ac:dyDescent="0.2">
      <c r="A13" s="93">
        <v>6</v>
      </c>
      <c r="B13" s="14" t="s">
        <v>31</v>
      </c>
      <c r="C13" s="15">
        <v>15255</v>
      </c>
      <c r="D13" s="16">
        <v>4985</v>
      </c>
      <c r="E13" s="111">
        <f t="shared" si="0"/>
        <v>4</v>
      </c>
      <c r="F13" s="51">
        <v>127.433093</v>
      </c>
      <c r="G13" s="19">
        <f t="shared" si="1"/>
        <v>0.83535295313012137</v>
      </c>
      <c r="H13" s="16">
        <f t="shared" si="2"/>
        <v>1</v>
      </c>
      <c r="I13" s="16">
        <v>105.06946000000001</v>
      </c>
      <c r="J13" s="112">
        <f t="shared" si="3"/>
        <v>4</v>
      </c>
      <c r="K13" s="16">
        <v>1</v>
      </c>
      <c r="L13" s="112">
        <f t="shared" si="22"/>
        <v>1</v>
      </c>
      <c r="M13" s="19">
        <v>37.675422999999995</v>
      </c>
      <c r="N13" s="19">
        <f t="shared" si="4"/>
        <v>0.24697098000655521</v>
      </c>
      <c r="O13" s="149">
        <f t="shared" si="5"/>
        <v>1</v>
      </c>
      <c r="P13" s="18">
        <v>110.63877000000001</v>
      </c>
      <c r="Q13" s="20">
        <f t="shared" si="6"/>
        <v>2</v>
      </c>
      <c r="R13" s="15">
        <v>993.08</v>
      </c>
      <c r="S13" s="16">
        <v>591.16</v>
      </c>
      <c r="T13" s="19">
        <f t="shared" si="7"/>
        <v>59.527933298425097</v>
      </c>
      <c r="U13" s="111">
        <f t="shared" si="8"/>
        <v>3</v>
      </c>
      <c r="V13" s="51">
        <v>7123.1378999999997</v>
      </c>
      <c r="W13" s="22">
        <f t="shared" si="9"/>
        <v>46.693791543756141</v>
      </c>
      <c r="X13" s="149">
        <f t="shared" si="10"/>
        <v>2</v>
      </c>
      <c r="Y13" s="18">
        <v>0</v>
      </c>
      <c r="Z13" s="19">
        <f t="shared" si="11"/>
        <v>0</v>
      </c>
      <c r="AA13" s="111">
        <v>0</v>
      </c>
      <c r="AB13" s="51">
        <v>10751.1019</v>
      </c>
      <c r="AC13" s="19">
        <f t="shared" si="12"/>
        <v>70.475921992789253</v>
      </c>
      <c r="AD13" s="149">
        <f t="shared" si="13"/>
        <v>4</v>
      </c>
      <c r="AE13" s="18">
        <v>5233.4403823499997</v>
      </c>
      <c r="AF13" s="19">
        <f t="shared" si="14"/>
        <v>34.306393853490661</v>
      </c>
      <c r="AG13" s="20">
        <f t="shared" si="15"/>
        <v>3</v>
      </c>
      <c r="AH13" s="45">
        <f t="shared" si="16"/>
        <v>2.4</v>
      </c>
      <c r="AI13" s="113">
        <f t="shared" si="17"/>
        <v>2</v>
      </c>
      <c r="AJ13" s="114">
        <v>1</v>
      </c>
      <c r="AK13" s="41">
        <f t="shared" si="18"/>
        <v>2</v>
      </c>
      <c r="AL13" s="38">
        <f t="shared" si="19"/>
        <v>1</v>
      </c>
      <c r="AM13" s="38">
        <v>2</v>
      </c>
      <c r="AN13" s="45">
        <f t="shared" ref="AN13:AN33" si="23">AL13-AM13</f>
        <v>-1</v>
      </c>
      <c r="AO13" s="121">
        <f t="shared" ref="AO13:AO33" si="24">IF(AN13&lt;-1,1,IF(AN13&lt;1,2,IF(AN13=1,3,4)))</f>
        <v>2</v>
      </c>
      <c r="AP13" s="112">
        <v>1</v>
      </c>
      <c r="AQ13" s="153">
        <v>4</v>
      </c>
      <c r="AR13" s="16">
        <f t="shared" si="20"/>
        <v>4</v>
      </c>
      <c r="AS13" s="155">
        <f t="shared" si="21"/>
        <v>1</v>
      </c>
    </row>
    <row r="14" spans="1:45" ht="15" x14ac:dyDescent="0.2">
      <c r="A14" s="93">
        <v>7</v>
      </c>
      <c r="B14" s="14" t="s">
        <v>32</v>
      </c>
      <c r="C14" s="15">
        <v>7545</v>
      </c>
      <c r="D14" s="16">
        <v>855</v>
      </c>
      <c r="E14" s="111">
        <f t="shared" si="0"/>
        <v>1</v>
      </c>
      <c r="F14" s="51">
        <v>229.62782000000001</v>
      </c>
      <c r="G14" s="19">
        <f t="shared" si="1"/>
        <v>3.0434436050364484</v>
      </c>
      <c r="H14" s="16">
        <f t="shared" si="2"/>
        <v>3</v>
      </c>
      <c r="I14" s="16">
        <v>12.932739999999999</v>
      </c>
      <c r="J14" s="112">
        <f t="shared" si="3"/>
        <v>2</v>
      </c>
      <c r="K14" s="16">
        <v>12</v>
      </c>
      <c r="L14" s="112">
        <f t="shared" si="22"/>
        <v>1</v>
      </c>
      <c r="M14" s="19">
        <v>21.718239999999998</v>
      </c>
      <c r="N14" s="19">
        <f t="shared" si="4"/>
        <v>0.28784943671305496</v>
      </c>
      <c r="O14" s="149">
        <f t="shared" si="5"/>
        <v>1</v>
      </c>
      <c r="P14" s="18">
        <v>216.51510999999999</v>
      </c>
      <c r="Q14" s="20">
        <f t="shared" si="6"/>
        <v>4</v>
      </c>
      <c r="R14" s="15">
        <v>831.6</v>
      </c>
      <c r="S14" s="16">
        <v>531.22</v>
      </c>
      <c r="T14" s="19">
        <f t="shared" si="7"/>
        <v>63.879268879268878</v>
      </c>
      <c r="U14" s="111">
        <f t="shared" si="8"/>
        <v>3</v>
      </c>
      <c r="V14" s="51">
        <v>6358.7039999999997</v>
      </c>
      <c r="W14" s="22">
        <f t="shared" si="9"/>
        <v>84.277057654075534</v>
      </c>
      <c r="X14" s="149">
        <f t="shared" si="10"/>
        <v>4</v>
      </c>
      <c r="Y14" s="18">
        <v>270.65278000000001</v>
      </c>
      <c r="Z14" s="19">
        <f t="shared" si="11"/>
        <v>3.5871806494367129</v>
      </c>
      <c r="AA14" s="111">
        <f>IF(Z14&lt;1,1,IF(Z14&lt;10,2,IF(Z14&lt;15,3,4)))</f>
        <v>2</v>
      </c>
      <c r="AB14" s="51">
        <v>5578.4973</v>
      </c>
      <c r="AC14" s="19">
        <f t="shared" si="12"/>
        <v>73.936345924453278</v>
      </c>
      <c r="AD14" s="149">
        <f t="shared" si="13"/>
        <v>4</v>
      </c>
      <c r="AE14" s="18">
        <v>6314.8845231200003</v>
      </c>
      <c r="AF14" s="19">
        <f t="shared" si="14"/>
        <v>83.696282612591119</v>
      </c>
      <c r="AG14" s="20">
        <f t="shared" si="15"/>
        <v>4</v>
      </c>
      <c r="AH14" s="45">
        <f t="shared" si="16"/>
        <v>2.8</v>
      </c>
      <c r="AI14" s="113">
        <f t="shared" si="17"/>
        <v>2</v>
      </c>
      <c r="AJ14" s="114">
        <v>2</v>
      </c>
      <c r="AK14" s="41">
        <f t="shared" si="18"/>
        <v>4</v>
      </c>
      <c r="AL14" s="38">
        <f t="shared" si="19"/>
        <v>2</v>
      </c>
      <c r="AM14" s="38">
        <v>2</v>
      </c>
      <c r="AN14" s="45">
        <f t="shared" si="23"/>
        <v>0</v>
      </c>
      <c r="AO14" s="121">
        <f t="shared" si="24"/>
        <v>2</v>
      </c>
      <c r="AP14" s="112">
        <v>1</v>
      </c>
      <c r="AQ14" s="153">
        <v>5</v>
      </c>
      <c r="AR14" s="16">
        <f t="shared" si="20"/>
        <v>5</v>
      </c>
      <c r="AS14" s="155">
        <f t="shared" si="21"/>
        <v>1</v>
      </c>
    </row>
    <row r="15" spans="1:45" ht="15" x14ac:dyDescent="0.2">
      <c r="A15" s="93">
        <v>8</v>
      </c>
      <c r="B15" s="14" t="s">
        <v>33</v>
      </c>
      <c r="C15" s="15">
        <v>3799</v>
      </c>
      <c r="D15" s="16">
        <v>445</v>
      </c>
      <c r="E15" s="111">
        <f t="shared" si="0"/>
        <v>1</v>
      </c>
      <c r="F15" s="51">
        <v>12.795802</v>
      </c>
      <c r="G15" s="19">
        <f t="shared" si="1"/>
        <v>0.33682026849170832</v>
      </c>
      <c r="H15" s="16">
        <f t="shared" si="2"/>
        <v>1</v>
      </c>
      <c r="I15" s="16">
        <v>8.4078900000000001</v>
      </c>
      <c r="J15" s="112">
        <f t="shared" si="3"/>
        <v>1</v>
      </c>
      <c r="K15" s="16">
        <v>7</v>
      </c>
      <c r="L15" s="112">
        <f t="shared" si="22"/>
        <v>1</v>
      </c>
      <c r="M15" s="19">
        <v>20.61111</v>
      </c>
      <c r="N15" s="19">
        <f t="shared" si="4"/>
        <v>0.54254040536983417</v>
      </c>
      <c r="O15" s="149">
        <f t="shared" si="5"/>
        <v>1</v>
      </c>
      <c r="P15" s="18">
        <v>69.709509999999995</v>
      </c>
      <c r="Q15" s="20">
        <f t="shared" si="6"/>
        <v>1</v>
      </c>
      <c r="R15" s="15">
        <v>485.02</v>
      </c>
      <c r="S15" s="16">
        <v>244.44</v>
      </c>
      <c r="T15" s="19">
        <f t="shared" si="7"/>
        <v>50.397921735186181</v>
      </c>
      <c r="U15" s="111">
        <f t="shared" si="8"/>
        <v>3</v>
      </c>
      <c r="V15" s="51">
        <v>3161.0758999999998</v>
      </c>
      <c r="W15" s="22">
        <f t="shared" si="9"/>
        <v>83.208104764411686</v>
      </c>
      <c r="X15" s="149">
        <f t="shared" si="10"/>
        <v>4</v>
      </c>
      <c r="Y15" s="18">
        <v>713.12683400000003</v>
      </c>
      <c r="Z15" s="19">
        <f t="shared" si="11"/>
        <v>18.771435483021847</v>
      </c>
      <c r="AA15" s="111">
        <f>IF(Z15&lt;1,1,IF(Z15&lt;10,2,IF(Z15&lt;15,3,4)))</f>
        <v>4</v>
      </c>
      <c r="AB15" s="51">
        <v>2507.4630000000002</v>
      </c>
      <c r="AC15" s="19">
        <f t="shared" si="12"/>
        <v>66.003237694130036</v>
      </c>
      <c r="AD15" s="149">
        <f t="shared" si="13"/>
        <v>4</v>
      </c>
      <c r="AE15" s="18">
        <v>2538.04267596</v>
      </c>
      <c r="AF15" s="19">
        <f t="shared" si="14"/>
        <v>66.808177835219794</v>
      </c>
      <c r="AG15" s="20">
        <f t="shared" si="15"/>
        <v>4</v>
      </c>
      <c r="AH15" s="45">
        <f t="shared" si="16"/>
        <v>2.6</v>
      </c>
      <c r="AI15" s="113">
        <f t="shared" si="17"/>
        <v>2</v>
      </c>
      <c r="AJ15" s="114">
        <v>2</v>
      </c>
      <c r="AK15" s="41">
        <f t="shared" si="18"/>
        <v>4</v>
      </c>
      <c r="AL15" s="38">
        <f t="shared" si="19"/>
        <v>2</v>
      </c>
      <c r="AM15" s="38">
        <v>3</v>
      </c>
      <c r="AN15" s="45">
        <f t="shared" si="23"/>
        <v>-1</v>
      </c>
      <c r="AO15" s="121">
        <f t="shared" si="24"/>
        <v>2</v>
      </c>
      <c r="AP15" s="112">
        <v>1</v>
      </c>
      <c r="AQ15" s="153">
        <v>5</v>
      </c>
      <c r="AR15" s="16">
        <f t="shared" si="20"/>
        <v>5</v>
      </c>
      <c r="AS15" s="155">
        <f t="shared" si="21"/>
        <v>1</v>
      </c>
    </row>
    <row r="16" spans="1:45" ht="15" x14ac:dyDescent="0.2">
      <c r="A16" s="93">
        <v>9</v>
      </c>
      <c r="B16" s="14" t="s">
        <v>34</v>
      </c>
      <c r="C16" s="15">
        <v>13033</v>
      </c>
      <c r="D16" s="16">
        <v>6048</v>
      </c>
      <c r="E16" s="111">
        <f t="shared" si="0"/>
        <v>4</v>
      </c>
      <c r="F16" s="51">
        <v>16.965933</v>
      </c>
      <c r="G16" s="19">
        <f t="shared" si="1"/>
        <v>0.13017672830507174</v>
      </c>
      <c r="H16" s="16">
        <f t="shared" si="2"/>
        <v>1</v>
      </c>
      <c r="I16" s="16">
        <v>144.59032999999999</v>
      </c>
      <c r="J16" s="112">
        <f t="shared" si="3"/>
        <v>4</v>
      </c>
      <c r="K16" s="16">
        <v>1</v>
      </c>
      <c r="L16" s="112">
        <f t="shared" si="22"/>
        <v>1</v>
      </c>
      <c r="M16" s="19">
        <v>38.773687000000002</v>
      </c>
      <c r="N16" s="19">
        <f t="shared" si="4"/>
        <v>0.29750392848921969</v>
      </c>
      <c r="O16" s="149">
        <f t="shared" si="5"/>
        <v>1</v>
      </c>
      <c r="P16" s="18">
        <v>311.91379000000001</v>
      </c>
      <c r="Q16" s="20">
        <f t="shared" si="6"/>
        <v>4</v>
      </c>
      <c r="R16" s="15">
        <v>1148</v>
      </c>
      <c r="S16" s="16">
        <v>835.44</v>
      </c>
      <c r="T16" s="19">
        <f t="shared" si="7"/>
        <v>72.773519163763069</v>
      </c>
      <c r="U16" s="111">
        <f t="shared" si="8"/>
        <v>4</v>
      </c>
      <c r="V16" s="51">
        <v>3576.4594999999999</v>
      </c>
      <c r="W16" s="22">
        <f t="shared" si="9"/>
        <v>27.441567559272617</v>
      </c>
      <c r="X16" s="149">
        <f t="shared" si="10"/>
        <v>2</v>
      </c>
      <c r="Y16" s="18">
        <v>0</v>
      </c>
      <c r="Z16" s="19">
        <f t="shared" si="11"/>
        <v>0</v>
      </c>
      <c r="AA16" s="111">
        <v>0</v>
      </c>
      <c r="AB16" s="51">
        <v>3486.4195</v>
      </c>
      <c r="AC16" s="19">
        <f t="shared" si="12"/>
        <v>26.750705900406658</v>
      </c>
      <c r="AD16" s="149">
        <f t="shared" si="13"/>
        <v>2</v>
      </c>
      <c r="AE16" s="18">
        <v>3834.4667261899999</v>
      </c>
      <c r="AF16" s="19">
        <f t="shared" si="14"/>
        <v>29.421213275454615</v>
      </c>
      <c r="AG16" s="20">
        <f t="shared" si="15"/>
        <v>2</v>
      </c>
      <c r="AH16" s="45">
        <f t="shared" si="16"/>
        <v>2.8</v>
      </c>
      <c r="AI16" s="113">
        <f t="shared" si="17"/>
        <v>2</v>
      </c>
      <c r="AJ16" s="114">
        <v>1</v>
      </c>
      <c r="AK16" s="41">
        <f t="shared" si="18"/>
        <v>2</v>
      </c>
      <c r="AL16" s="38">
        <f t="shared" si="19"/>
        <v>1</v>
      </c>
      <c r="AM16" s="38">
        <v>2</v>
      </c>
      <c r="AN16" s="45">
        <f t="shared" si="23"/>
        <v>-1</v>
      </c>
      <c r="AO16" s="121">
        <f t="shared" si="24"/>
        <v>2</v>
      </c>
      <c r="AP16" s="112">
        <v>1</v>
      </c>
      <c r="AQ16" s="153">
        <v>3</v>
      </c>
      <c r="AR16" s="16">
        <f t="shared" si="20"/>
        <v>3</v>
      </c>
      <c r="AS16" s="155">
        <f t="shared" si="21"/>
        <v>1</v>
      </c>
    </row>
    <row r="17" spans="1:45" ht="15" x14ac:dyDescent="0.2">
      <c r="A17" s="93">
        <v>10</v>
      </c>
      <c r="B17" s="14" t="s">
        <v>35</v>
      </c>
      <c r="C17" s="15">
        <v>10485</v>
      </c>
      <c r="D17" s="16">
        <v>2319</v>
      </c>
      <c r="E17" s="111">
        <f t="shared" si="0"/>
        <v>3</v>
      </c>
      <c r="F17" s="51">
        <v>5.8714149999999998</v>
      </c>
      <c r="G17" s="19">
        <f t="shared" si="1"/>
        <v>5.5998235574630427E-2</v>
      </c>
      <c r="H17" s="16">
        <f t="shared" si="2"/>
        <v>1</v>
      </c>
      <c r="I17" s="16">
        <v>39.47278</v>
      </c>
      <c r="J17" s="112">
        <f t="shared" si="3"/>
        <v>2</v>
      </c>
      <c r="K17" s="16">
        <v>46</v>
      </c>
      <c r="L17" s="112">
        <f t="shared" si="22"/>
        <v>2</v>
      </c>
      <c r="M17" s="19">
        <v>23.198617000000002</v>
      </c>
      <c r="N17" s="19">
        <f t="shared" si="4"/>
        <v>0.22125528850739151</v>
      </c>
      <c r="O17" s="149">
        <f t="shared" si="5"/>
        <v>1</v>
      </c>
      <c r="P17" s="18">
        <v>71.486910000000009</v>
      </c>
      <c r="Q17" s="20">
        <f t="shared" si="6"/>
        <v>1</v>
      </c>
      <c r="R17" s="15">
        <v>842.89</v>
      </c>
      <c r="S17" s="16">
        <v>586.21</v>
      </c>
      <c r="T17" s="19">
        <f t="shared" si="7"/>
        <v>69.547627804339839</v>
      </c>
      <c r="U17" s="111">
        <f t="shared" si="8"/>
        <v>3</v>
      </c>
      <c r="V17" s="51">
        <v>1139.2252000000001</v>
      </c>
      <c r="W17" s="22">
        <f t="shared" si="9"/>
        <v>10.865285646161183</v>
      </c>
      <c r="X17" s="149">
        <f t="shared" si="10"/>
        <v>1</v>
      </c>
      <c r="Y17" s="18">
        <v>0</v>
      </c>
      <c r="Z17" s="19">
        <f t="shared" si="11"/>
        <v>0</v>
      </c>
      <c r="AA17" s="111">
        <v>0</v>
      </c>
      <c r="AB17" s="51">
        <v>4395.1949000000004</v>
      </c>
      <c r="AC17" s="19">
        <f t="shared" si="12"/>
        <v>41.91888316642823</v>
      </c>
      <c r="AD17" s="149">
        <f t="shared" si="13"/>
        <v>3</v>
      </c>
      <c r="AE17" s="18">
        <v>2181.75274395</v>
      </c>
      <c r="AF17" s="19">
        <f t="shared" si="14"/>
        <v>20.808323738197423</v>
      </c>
      <c r="AG17" s="20">
        <f t="shared" si="15"/>
        <v>2</v>
      </c>
      <c r="AH17" s="45">
        <f t="shared" si="16"/>
        <v>1.8</v>
      </c>
      <c r="AI17" s="113">
        <f t="shared" si="17"/>
        <v>1</v>
      </c>
      <c r="AJ17" s="114">
        <v>1</v>
      </c>
      <c r="AK17" s="41">
        <f t="shared" si="18"/>
        <v>1</v>
      </c>
      <c r="AL17" s="38">
        <f t="shared" si="19"/>
        <v>1</v>
      </c>
      <c r="AM17" s="38">
        <v>3</v>
      </c>
      <c r="AN17" s="45">
        <f t="shared" si="23"/>
        <v>-2</v>
      </c>
      <c r="AO17" s="154">
        <f t="shared" si="24"/>
        <v>1</v>
      </c>
      <c r="AP17" s="112">
        <v>1</v>
      </c>
      <c r="AQ17" s="153">
        <v>3</v>
      </c>
      <c r="AR17" s="16">
        <f t="shared" si="20"/>
        <v>3</v>
      </c>
      <c r="AS17" s="155">
        <f t="shared" si="21"/>
        <v>1</v>
      </c>
    </row>
    <row r="18" spans="1:45" ht="15" x14ac:dyDescent="0.2">
      <c r="A18" s="93">
        <v>11</v>
      </c>
      <c r="B18" s="14" t="s">
        <v>36</v>
      </c>
      <c r="C18" s="15">
        <v>15990</v>
      </c>
      <c r="D18" s="16">
        <v>4519</v>
      </c>
      <c r="E18" s="111">
        <f t="shared" si="0"/>
        <v>4</v>
      </c>
      <c r="F18" s="51">
        <v>5.1070970000000004</v>
      </c>
      <c r="G18" s="19">
        <f t="shared" si="1"/>
        <v>3.1939318323952477E-2</v>
      </c>
      <c r="H18" s="16">
        <f t="shared" si="2"/>
        <v>1</v>
      </c>
      <c r="I18" s="16">
        <v>94.266499999999994</v>
      </c>
      <c r="J18" s="112">
        <f t="shared" si="3"/>
        <v>3</v>
      </c>
      <c r="K18" s="16">
        <v>1</v>
      </c>
      <c r="L18" s="112">
        <f t="shared" si="22"/>
        <v>1</v>
      </c>
      <c r="M18" s="19">
        <v>47.954402000000002</v>
      </c>
      <c r="N18" s="19">
        <f t="shared" si="4"/>
        <v>0.29990245153220768</v>
      </c>
      <c r="O18" s="149">
        <f t="shared" si="5"/>
        <v>1</v>
      </c>
      <c r="P18" s="18">
        <v>115.56383</v>
      </c>
      <c r="Q18" s="20">
        <f t="shared" si="6"/>
        <v>2</v>
      </c>
      <c r="R18" s="15">
        <v>1150.77</v>
      </c>
      <c r="S18" s="16">
        <v>834.71</v>
      </c>
      <c r="T18" s="19">
        <f t="shared" si="7"/>
        <v>72.53491140714479</v>
      </c>
      <c r="U18" s="111">
        <f t="shared" si="8"/>
        <v>4</v>
      </c>
      <c r="V18" s="51">
        <v>5258.35</v>
      </c>
      <c r="W18" s="22">
        <f t="shared" si="9"/>
        <v>32.885240775484682</v>
      </c>
      <c r="X18" s="149">
        <f t="shared" si="10"/>
        <v>2</v>
      </c>
      <c r="Y18" s="18">
        <v>0</v>
      </c>
      <c r="Z18" s="19">
        <f t="shared" si="11"/>
        <v>0</v>
      </c>
      <c r="AA18" s="111">
        <v>0</v>
      </c>
      <c r="AB18" s="51">
        <v>9533.7981</v>
      </c>
      <c r="AC18" s="19">
        <f t="shared" si="12"/>
        <v>59.623502814258913</v>
      </c>
      <c r="AD18" s="149">
        <f t="shared" si="13"/>
        <v>3</v>
      </c>
      <c r="AE18" s="18">
        <v>5575.5172682599996</v>
      </c>
      <c r="AF18" s="19">
        <f t="shared" si="14"/>
        <v>34.868775911569728</v>
      </c>
      <c r="AG18" s="20">
        <f t="shared" si="15"/>
        <v>3</v>
      </c>
      <c r="AH18" s="45">
        <f t="shared" si="16"/>
        <v>2.6</v>
      </c>
      <c r="AI18" s="113">
        <f t="shared" si="17"/>
        <v>2</v>
      </c>
      <c r="AJ18" s="114">
        <v>1</v>
      </c>
      <c r="AK18" s="41">
        <f t="shared" si="18"/>
        <v>2</v>
      </c>
      <c r="AL18" s="38">
        <f t="shared" si="19"/>
        <v>1</v>
      </c>
      <c r="AM18" s="38">
        <v>2</v>
      </c>
      <c r="AN18" s="45">
        <f t="shared" si="23"/>
        <v>-1</v>
      </c>
      <c r="AO18" s="121">
        <f t="shared" si="24"/>
        <v>2</v>
      </c>
      <c r="AP18" s="112">
        <v>1</v>
      </c>
      <c r="AQ18" s="153">
        <v>3</v>
      </c>
      <c r="AR18" s="16">
        <f t="shared" si="20"/>
        <v>3</v>
      </c>
      <c r="AS18" s="155">
        <f t="shared" si="21"/>
        <v>1</v>
      </c>
    </row>
    <row r="19" spans="1:45" ht="15" x14ac:dyDescent="0.2">
      <c r="A19" s="93">
        <v>12</v>
      </c>
      <c r="B19" s="14" t="s">
        <v>53</v>
      </c>
      <c r="C19" s="15">
        <v>14509</v>
      </c>
      <c r="D19" s="16">
        <v>2234</v>
      </c>
      <c r="E19" s="111">
        <f t="shared" si="0"/>
        <v>3</v>
      </c>
      <c r="F19" s="51">
        <v>57.287332999999997</v>
      </c>
      <c r="G19" s="19">
        <f t="shared" si="1"/>
        <v>0.39483998208008819</v>
      </c>
      <c r="H19" s="16">
        <f t="shared" si="2"/>
        <v>1</v>
      </c>
      <c r="I19" s="16">
        <v>86.607559999999992</v>
      </c>
      <c r="J19" s="112">
        <f t="shared" si="3"/>
        <v>3</v>
      </c>
      <c r="K19" s="16">
        <v>100</v>
      </c>
      <c r="L19" s="112">
        <f t="shared" si="22"/>
        <v>4</v>
      </c>
      <c r="M19" s="19">
        <v>58.193221999999999</v>
      </c>
      <c r="N19" s="19">
        <f t="shared" si="4"/>
        <v>0.40108361706526979</v>
      </c>
      <c r="O19" s="149">
        <f t="shared" si="5"/>
        <v>1</v>
      </c>
      <c r="P19" s="18">
        <v>101.77495</v>
      </c>
      <c r="Q19" s="20">
        <f t="shared" si="6"/>
        <v>2</v>
      </c>
      <c r="R19" s="15">
        <v>749.42</v>
      </c>
      <c r="S19" s="16">
        <v>414.83</v>
      </c>
      <c r="T19" s="19">
        <f t="shared" si="7"/>
        <v>55.353473352726112</v>
      </c>
      <c r="U19" s="111">
        <f t="shared" si="8"/>
        <v>3</v>
      </c>
      <c r="V19" s="51">
        <v>5655.4958999999999</v>
      </c>
      <c r="W19" s="22">
        <f t="shared" si="9"/>
        <v>38.979225997656627</v>
      </c>
      <c r="X19" s="149">
        <f t="shared" si="10"/>
        <v>2</v>
      </c>
      <c r="Y19" s="18">
        <v>0</v>
      </c>
      <c r="Z19" s="19">
        <f t="shared" si="11"/>
        <v>0</v>
      </c>
      <c r="AA19" s="111">
        <v>0</v>
      </c>
      <c r="AB19" s="51">
        <v>1889.7266</v>
      </c>
      <c r="AC19" s="19">
        <f t="shared" si="12"/>
        <v>13.024513060858778</v>
      </c>
      <c r="AD19" s="149">
        <f t="shared" si="13"/>
        <v>2</v>
      </c>
      <c r="AE19" s="18">
        <v>2563.1264766600002</v>
      </c>
      <c r="AF19" s="19">
        <f t="shared" si="14"/>
        <v>17.665769361499763</v>
      </c>
      <c r="AG19" s="20">
        <f t="shared" si="15"/>
        <v>2</v>
      </c>
      <c r="AH19" s="45">
        <f t="shared" si="16"/>
        <v>2</v>
      </c>
      <c r="AI19" s="113">
        <f t="shared" si="17"/>
        <v>2</v>
      </c>
      <c r="AJ19" s="114">
        <v>1</v>
      </c>
      <c r="AK19" s="41">
        <f t="shared" si="18"/>
        <v>2</v>
      </c>
      <c r="AL19" s="38">
        <f t="shared" si="19"/>
        <v>1</v>
      </c>
      <c r="AM19" s="38">
        <v>2</v>
      </c>
      <c r="AN19" s="45">
        <f t="shared" si="23"/>
        <v>-1</v>
      </c>
      <c r="AO19" s="121">
        <f t="shared" si="24"/>
        <v>2</v>
      </c>
      <c r="AP19" s="112">
        <v>1</v>
      </c>
      <c r="AQ19" s="153">
        <v>4</v>
      </c>
      <c r="AR19" s="16">
        <f t="shared" si="20"/>
        <v>4</v>
      </c>
      <c r="AS19" s="155">
        <f t="shared" si="21"/>
        <v>1</v>
      </c>
    </row>
    <row r="20" spans="1:45" ht="15" x14ac:dyDescent="0.2">
      <c r="A20" s="93">
        <v>13</v>
      </c>
      <c r="B20" s="14" t="s">
        <v>37</v>
      </c>
      <c r="C20" s="15">
        <v>4317</v>
      </c>
      <c r="D20" s="16">
        <v>621</v>
      </c>
      <c r="E20" s="111">
        <f t="shared" si="0"/>
        <v>1</v>
      </c>
      <c r="F20" s="51">
        <v>30.548378000000003</v>
      </c>
      <c r="G20" s="19">
        <f t="shared" si="1"/>
        <v>0.70762978920546682</v>
      </c>
      <c r="H20" s="16">
        <f t="shared" si="2"/>
        <v>1</v>
      </c>
      <c r="I20" s="16">
        <v>21.955749999999998</v>
      </c>
      <c r="J20" s="112">
        <f t="shared" si="3"/>
        <v>2</v>
      </c>
      <c r="K20" s="16">
        <v>5</v>
      </c>
      <c r="L20" s="112">
        <f t="shared" si="22"/>
        <v>1</v>
      </c>
      <c r="M20" s="19">
        <v>32.479649000000002</v>
      </c>
      <c r="N20" s="19">
        <f t="shared" si="4"/>
        <v>0.75236620338197824</v>
      </c>
      <c r="O20" s="149">
        <f t="shared" si="5"/>
        <v>1</v>
      </c>
      <c r="P20" s="18">
        <v>105.44006</v>
      </c>
      <c r="Q20" s="20">
        <f t="shared" si="6"/>
        <v>2</v>
      </c>
      <c r="R20" s="15">
        <v>479.89</v>
      </c>
      <c r="S20" s="16">
        <v>212.26</v>
      </c>
      <c r="T20" s="19">
        <f t="shared" si="7"/>
        <v>44.230969597199362</v>
      </c>
      <c r="U20" s="111">
        <f t="shared" si="8"/>
        <v>3</v>
      </c>
      <c r="V20" s="51">
        <v>3204.3173000000002</v>
      </c>
      <c r="W20" s="22">
        <f t="shared" si="9"/>
        <v>74.225557099837857</v>
      </c>
      <c r="X20" s="149">
        <f t="shared" si="10"/>
        <v>3</v>
      </c>
      <c r="Y20" s="18">
        <v>241.57947200000001</v>
      </c>
      <c r="Z20" s="19">
        <f t="shared" si="11"/>
        <v>5.5960035209636318</v>
      </c>
      <c r="AA20" s="111">
        <f>IF(Z20&lt;1,1,IF(Z20&lt;10,2,IF(Z20&lt;15,3,4)))</f>
        <v>2</v>
      </c>
      <c r="AB20" s="51">
        <v>1200.1425999999999</v>
      </c>
      <c r="AC20" s="19">
        <f t="shared" si="12"/>
        <v>27.800384526291406</v>
      </c>
      <c r="AD20" s="149">
        <f t="shared" si="13"/>
        <v>2</v>
      </c>
      <c r="AE20" s="18">
        <v>2892.0787194</v>
      </c>
      <c r="AF20" s="19">
        <f t="shared" si="14"/>
        <v>66.992789423210567</v>
      </c>
      <c r="AG20" s="20">
        <f t="shared" si="15"/>
        <v>4</v>
      </c>
      <c r="AH20" s="45">
        <f t="shared" si="16"/>
        <v>2.4</v>
      </c>
      <c r="AI20" s="113">
        <f t="shared" si="17"/>
        <v>2</v>
      </c>
      <c r="AJ20" s="114">
        <v>1</v>
      </c>
      <c r="AK20" s="41">
        <f t="shared" si="18"/>
        <v>2</v>
      </c>
      <c r="AL20" s="38">
        <f t="shared" si="19"/>
        <v>1</v>
      </c>
      <c r="AM20" s="38">
        <v>2</v>
      </c>
      <c r="AN20" s="45">
        <f t="shared" si="23"/>
        <v>-1</v>
      </c>
      <c r="AO20" s="121">
        <f t="shared" si="24"/>
        <v>2</v>
      </c>
      <c r="AP20" s="112">
        <v>1</v>
      </c>
      <c r="AQ20" s="153">
        <v>4</v>
      </c>
      <c r="AR20" s="16">
        <f t="shared" si="20"/>
        <v>4</v>
      </c>
      <c r="AS20" s="155">
        <f t="shared" si="21"/>
        <v>1</v>
      </c>
    </row>
    <row r="21" spans="1:45" ht="15" x14ac:dyDescent="0.2">
      <c r="A21" s="93">
        <v>14</v>
      </c>
      <c r="B21" s="14" t="s">
        <v>38</v>
      </c>
      <c r="C21" s="15">
        <v>9427</v>
      </c>
      <c r="D21" s="16">
        <v>3206</v>
      </c>
      <c r="E21" s="111">
        <f t="shared" si="0"/>
        <v>4</v>
      </c>
      <c r="F21" s="51">
        <v>5.7012849999999995</v>
      </c>
      <c r="G21" s="19">
        <f t="shared" si="1"/>
        <v>6.0478253951416143E-2</v>
      </c>
      <c r="H21" s="16">
        <f t="shared" si="2"/>
        <v>1</v>
      </c>
      <c r="I21" s="16">
        <v>65.092939999999999</v>
      </c>
      <c r="J21" s="112">
        <f t="shared" si="3"/>
        <v>3</v>
      </c>
      <c r="K21" s="16">
        <v>0</v>
      </c>
      <c r="L21" s="112">
        <v>0</v>
      </c>
      <c r="M21" s="19">
        <v>100.110285</v>
      </c>
      <c r="N21" s="19">
        <f t="shared" si="4"/>
        <v>1.0619527421236874</v>
      </c>
      <c r="O21" s="149">
        <f t="shared" si="5"/>
        <v>2</v>
      </c>
      <c r="P21" s="18">
        <v>159.41233</v>
      </c>
      <c r="Q21" s="20">
        <f t="shared" si="6"/>
        <v>3</v>
      </c>
      <c r="R21" s="15">
        <v>1032.57</v>
      </c>
      <c r="S21" s="16">
        <v>621.96</v>
      </c>
      <c r="T21" s="19">
        <f t="shared" si="7"/>
        <v>60.23417298585084</v>
      </c>
      <c r="U21" s="111">
        <f t="shared" si="8"/>
        <v>3</v>
      </c>
      <c r="V21" s="51">
        <v>5918.7819</v>
      </c>
      <c r="W21" s="22">
        <f t="shared" si="9"/>
        <v>62.785423782751671</v>
      </c>
      <c r="X21" s="149">
        <f t="shared" si="10"/>
        <v>3</v>
      </c>
      <c r="Y21" s="18">
        <v>0</v>
      </c>
      <c r="Z21" s="19">
        <f t="shared" si="11"/>
        <v>0</v>
      </c>
      <c r="AA21" s="111">
        <v>0</v>
      </c>
      <c r="AB21" s="51">
        <v>2406.5888</v>
      </c>
      <c r="AC21" s="19">
        <f t="shared" si="12"/>
        <v>25.528681446907818</v>
      </c>
      <c r="AD21" s="149">
        <f t="shared" si="13"/>
        <v>2</v>
      </c>
      <c r="AE21" s="18">
        <v>3301.1751727599999</v>
      </c>
      <c r="AF21" s="19">
        <f t="shared" si="14"/>
        <v>35.018300336904638</v>
      </c>
      <c r="AG21" s="20">
        <f t="shared" si="15"/>
        <v>3</v>
      </c>
      <c r="AH21" s="45">
        <f t="shared" si="16"/>
        <v>2.6</v>
      </c>
      <c r="AI21" s="113">
        <f t="shared" si="17"/>
        <v>2</v>
      </c>
      <c r="AJ21" s="114">
        <v>2</v>
      </c>
      <c r="AK21" s="41">
        <f t="shared" si="18"/>
        <v>4</v>
      </c>
      <c r="AL21" s="38">
        <f t="shared" si="19"/>
        <v>2</v>
      </c>
      <c r="AM21" s="38">
        <v>2</v>
      </c>
      <c r="AN21" s="45">
        <f t="shared" si="23"/>
        <v>0</v>
      </c>
      <c r="AO21" s="121">
        <f t="shared" si="24"/>
        <v>2</v>
      </c>
      <c r="AP21" s="112">
        <v>1</v>
      </c>
      <c r="AQ21" s="153">
        <v>5</v>
      </c>
      <c r="AR21" s="16">
        <f t="shared" si="20"/>
        <v>5</v>
      </c>
      <c r="AS21" s="155">
        <f t="shared" si="21"/>
        <v>1</v>
      </c>
    </row>
    <row r="22" spans="1:45" ht="15" x14ac:dyDescent="0.2">
      <c r="A22" s="93">
        <v>15</v>
      </c>
      <c r="B22" s="14" t="s">
        <v>39</v>
      </c>
      <c r="C22" s="15">
        <v>4713</v>
      </c>
      <c r="D22" s="16">
        <v>1186</v>
      </c>
      <c r="E22" s="111">
        <f t="shared" si="0"/>
        <v>2</v>
      </c>
      <c r="F22" s="51">
        <v>8.6528050000000007</v>
      </c>
      <c r="G22" s="19">
        <f t="shared" si="1"/>
        <v>0.18359441969021856</v>
      </c>
      <c r="H22" s="16">
        <f t="shared" si="2"/>
        <v>1</v>
      </c>
      <c r="I22" s="16">
        <v>20.549759999999999</v>
      </c>
      <c r="J22" s="112">
        <f t="shared" si="3"/>
        <v>2</v>
      </c>
      <c r="K22" s="16">
        <v>0</v>
      </c>
      <c r="L22" s="112">
        <v>0</v>
      </c>
      <c r="M22" s="19">
        <v>93.529266000000007</v>
      </c>
      <c r="N22" s="19">
        <f t="shared" si="4"/>
        <v>1.9844953532781668</v>
      </c>
      <c r="O22" s="149">
        <f t="shared" si="5"/>
        <v>2</v>
      </c>
      <c r="P22" s="18">
        <v>94.289670000000001</v>
      </c>
      <c r="Q22" s="20">
        <f t="shared" si="6"/>
        <v>1</v>
      </c>
      <c r="R22" s="15">
        <v>798.55</v>
      </c>
      <c r="S22" s="16">
        <v>523.15</v>
      </c>
      <c r="T22" s="19">
        <f t="shared" si="7"/>
        <v>65.51249139064555</v>
      </c>
      <c r="U22" s="111">
        <f t="shared" si="8"/>
        <v>3</v>
      </c>
      <c r="V22" s="51">
        <v>258.00279999999998</v>
      </c>
      <c r="W22" s="22">
        <f t="shared" si="9"/>
        <v>5.4742796520263104</v>
      </c>
      <c r="X22" s="149">
        <f t="shared" si="10"/>
        <v>1</v>
      </c>
      <c r="Y22" s="18">
        <v>0</v>
      </c>
      <c r="Z22" s="19">
        <f t="shared" si="11"/>
        <v>0</v>
      </c>
      <c r="AA22" s="111">
        <v>0</v>
      </c>
      <c r="AB22" s="51">
        <v>873.41160000000002</v>
      </c>
      <c r="AC22" s="19">
        <f t="shared" si="12"/>
        <v>18.531966900063654</v>
      </c>
      <c r="AD22" s="149">
        <f t="shared" si="13"/>
        <v>2</v>
      </c>
      <c r="AE22" s="18">
        <v>1197.5702803900001</v>
      </c>
      <c r="AF22" s="19">
        <f t="shared" si="14"/>
        <v>25.409935930193082</v>
      </c>
      <c r="AG22" s="20">
        <f t="shared" si="15"/>
        <v>2</v>
      </c>
      <c r="AH22" s="45">
        <f t="shared" si="16"/>
        <v>1.6</v>
      </c>
      <c r="AI22" s="113">
        <f t="shared" si="17"/>
        <v>1</v>
      </c>
      <c r="AJ22" s="114">
        <v>1</v>
      </c>
      <c r="AK22" s="41">
        <f t="shared" si="18"/>
        <v>1</v>
      </c>
      <c r="AL22" s="38">
        <f t="shared" si="19"/>
        <v>1</v>
      </c>
      <c r="AM22" s="38">
        <v>2</v>
      </c>
      <c r="AN22" s="45">
        <f t="shared" si="23"/>
        <v>-1</v>
      </c>
      <c r="AO22" s="121">
        <f t="shared" si="24"/>
        <v>2</v>
      </c>
      <c r="AP22" s="112">
        <v>1</v>
      </c>
      <c r="AQ22" s="153">
        <v>3</v>
      </c>
      <c r="AR22" s="16">
        <f t="shared" si="20"/>
        <v>3</v>
      </c>
      <c r="AS22" s="155">
        <f t="shared" si="21"/>
        <v>1</v>
      </c>
    </row>
    <row r="23" spans="1:45" ht="15" x14ac:dyDescent="0.2">
      <c r="A23" s="93">
        <v>16</v>
      </c>
      <c r="B23" s="14" t="s">
        <v>40</v>
      </c>
      <c r="C23" s="15">
        <v>18654</v>
      </c>
      <c r="D23" s="16">
        <v>4824</v>
      </c>
      <c r="E23" s="111">
        <f t="shared" si="0"/>
        <v>4</v>
      </c>
      <c r="F23" s="51">
        <v>111.36596399999999</v>
      </c>
      <c r="G23" s="19">
        <f t="shared" si="1"/>
        <v>0.59700849147635893</v>
      </c>
      <c r="H23" s="16">
        <f t="shared" si="2"/>
        <v>1</v>
      </c>
      <c r="I23" s="16">
        <v>101.85378999999999</v>
      </c>
      <c r="J23" s="112">
        <f t="shared" si="3"/>
        <v>4</v>
      </c>
      <c r="K23" s="16">
        <v>73</v>
      </c>
      <c r="L23" s="112">
        <f t="shared" ref="L23:L32" si="25">IF(K23&lt;20,1,IF(K23&lt;50,2,IF(K23&lt;100,3,4)))</f>
        <v>3</v>
      </c>
      <c r="M23" s="19">
        <v>79.972158999999991</v>
      </c>
      <c r="N23" s="19">
        <f t="shared" si="4"/>
        <v>0.42871319288088339</v>
      </c>
      <c r="O23" s="149">
        <f t="shared" si="5"/>
        <v>1</v>
      </c>
      <c r="P23" s="18">
        <v>538.33186000000001</v>
      </c>
      <c r="Q23" s="20">
        <f t="shared" si="6"/>
        <v>4</v>
      </c>
      <c r="R23" s="15">
        <v>1292.9100000000001</v>
      </c>
      <c r="S23" s="16">
        <v>929.88</v>
      </c>
      <c r="T23" s="19">
        <f t="shared" si="7"/>
        <v>71.921479453326214</v>
      </c>
      <c r="U23" s="111">
        <f t="shared" si="8"/>
        <v>4</v>
      </c>
      <c r="V23" s="51">
        <v>13181.8609</v>
      </c>
      <c r="W23" s="22">
        <f t="shared" si="9"/>
        <v>70.66506325721025</v>
      </c>
      <c r="X23" s="149">
        <f t="shared" si="10"/>
        <v>3</v>
      </c>
      <c r="Y23" s="18">
        <v>0</v>
      </c>
      <c r="Z23" s="19">
        <f t="shared" si="11"/>
        <v>0</v>
      </c>
      <c r="AA23" s="111">
        <v>0</v>
      </c>
      <c r="AB23" s="51">
        <v>4600.8370000000004</v>
      </c>
      <c r="AC23" s="19">
        <f t="shared" si="12"/>
        <v>24.664077409670853</v>
      </c>
      <c r="AD23" s="149">
        <f t="shared" si="13"/>
        <v>2</v>
      </c>
      <c r="AE23" s="18">
        <v>11065.195860899999</v>
      </c>
      <c r="AF23" s="19">
        <f t="shared" si="14"/>
        <v>59.318086527822445</v>
      </c>
      <c r="AG23" s="20">
        <f t="shared" si="15"/>
        <v>3</v>
      </c>
      <c r="AH23" s="45">
        <f t="shared" si="16"/>
        <v>3</v>
      </c>
      <c r="AI23" s="113">
        <f t="shared" si="17"/>
        <v>3</v>
      </c>
      <c r="AJ23" s="114">
        <v>1</v>
      </c>
      <c r="AK23" s="41">
        <f t="shared" si="18"/>
        <v>3</v>
      </c>
      <c r="AL23" s="38">
        <f t="shared" si="19"/>
        <v>2</v>
      </c>
      <c r="AM23" s="38">
        <v>2</v>
      </c>
      <c r="AN23" s="45">
        <f t="shared" si="23"/>
        <v>0</v>
      </c>
      <c r="AO23" s="121">
        <f t="shared" si="24"/>
        <v>2</v>
      </c>
      <c r="AP23" s="112">
        <v>1</v>
      </c>
      <c r="AQ23" s="153">
        <v>3</v>
      </c>
      <c r="AR23" s="16">
        <f t="shared" si="20"/>
        <v>3</v>
      </c>
      <c r="AS23" s="155">
        <f t="shared" si="21"/>
        <v>1</v>
      </c>
    </row>
    <row r="24" spans="1:45" ht="15" x14ac:dyDescent="0.2">
      <c r="A24" s="93">
        <v>17</v>
      </c>
      <c r="B24" s="14" t="s">
        <v>41</v>
      </c>
      <c r="C24" s="15">
        <v>10456</v>
      </c>
      <c r="D24" s="16">
        <v>3541</v>
      </c>
      <c r="E24" s="111">
        <f t="shared" si="0"/>
        <v>4</v>
      </c>
      <c r="F24" s="51">
        <v>6.6885389999999996</v>
      </c>
      <c r="G24" s="19">
        <f t="shared" si="1"/>
        <v>6.3968429609793417E-2</v>
      </c>
      <c r="H24" s="16">
        <f t="shared" si="2"/>
        <v>1</v>
      </c>
      <c r="I24" s="16">
        <v>93.15204</v>
      </c>
      <c r="J24" s="112">
        <f t="shared" si="3"/>
        <v>3</v>
      </c>
      <c r="K24" s="16">
        <v>12</v>
      </c>
      <c r="L24" s="112">
        <f t="shared" si="25"/>
        <v>1</v>
      </c>
      <c r="M24" s="19">
        <v>124.455451</v>
      </c>
      <c r="N24" s="19">
        <f t="shared" si="4"/>
        <v>1.1902778404743688</v>
      </c>
      <c r="O24" s="149">
        <f t="shared" si="5"/>
        <v>2</v>
      </c>
      <c r="P24" s="18">
        <v>245.11726000000002</v>
      </c>
      <c r="Q24" s="20">
        <f t="shared" si="6"/>
        <v>4</v>
      </c>
      <c r="R24" s="15">
        <v>1350.37</v>
      </c>
      <c r="S24" s="16">
        <v>986.32</v>
      </c>
      <c r="T24" s="19">
        <f t="shared" si="7"/>
        <v>73.040722172441647</v>
      </c>
      <c r="U24" s="111">
        <f t="shared" si="8"/>
        <v>4</v>
      </c>
      <c r="V24" s="51">
        <v>761.88329999999996</v>
      </c>
      <c r="W24" s="22">
        <f t="shared" si="9"/>
        <v>7.2865656082631975</v>
      </c>
      <c r="X24" s="149">
        <f t="shared" si="10"/>
        <v>1</v>
      </c>
      <c r="Y24" s="18">
        <v>0</v>
      </c>
      <c r="Z24" s="19">
        <f t="shared" si="11"/>
        <v>0</v>
      </c>
      <c r="AA24" s="111">
        <v>0</v>
      </c>
      <c r="AB24" s="51">
        <v>3468.7725999999998</v>
      </c>
      <c r="AC24" s="19">
        <f t="shared" si="12"/>
        <v>33.174948355011473</v>
      </c>
      <c r="AD24" s="149">
        <f t="shared" si="13"/>
        <v>3</v>
      </c>
      <c r="AE24" s="18">
        <v>3091.3050877400001</v>
      </c>
      <c r="AF24" s="19">
        <f t="shared" si="14"/>
        <v>29.564891810826321</v>
      </c>
      <c r="AG24" s="20">
        <f t="shared" si="15"/>
        <v>2</v>
      </c>
      <c r="AH24" s="45">
        <f t="shared" si="16"/>
        <v>2.8</v>
      </c>
      <c r="AI24" s="113">
        <f t="shared" si="17"/>
        <v>2</v>
      </c>
      <c r="AJ24" s="114">
        <v>1</v>
      </c>
      <c r="AK24" s="41">
        <f t="shared" si="18"/>
        <v>2</v>
      </c>
      <c r="AL24" s="38">
        <f t="shared" si="19"/>
        <v>1</v>
      </c>
      <c r="AM24" s="38">
        <v>2</v>
      </c>
      <c r="AN24" s="45">
        <f t="shared" si="23"/>
        <v>-1</v>
      </c>
      <c r="AO24" s="121">
        <f t="shared" si="24"/>
        <v>2</v>
      </c>
      <c r="AP24" s="112">
        <v>1</v>
      </c>
      <c r="AQ24" s="153">
        <v>3</v>
      </c>
      <c r="AR24" s="16">
        <f t="shared" si="20"/>
        <v>3</v>
      </c>
      <c r="AS24" s="155">
        <f t="shared" si="21"/>
        <v>1</v>
      </c>
    </row>
    <row r="25" spans="1:45" ht="15" x14ac:dyDescent="0.2">
      <c r="A25" s="93">
        <v>18</v>
      </c>
      <c r="B25" s="14" t="s">
        <v>42</v>
      </c>
      <c r="C25" s="15">
        <v>6666</v>
      </c>
      <c r="D25" s="16">
        <v>2486</v>
      </c>
      <c r="E25" s="111">
        <f t="shared" si="0"/>
        <v>3</v>
      </c>
      <c r="F25" s="51">
        <v>4.7610739999999998</v>
      </c>
      <c r="G25" s="19">
        <f t="shared" si="1"/>
        <v>7.1423252325232528E-2</v>
      </c>
      <c r="H25" s="16">
        <f t="shared" si="2"/>
        <v>1</v>
      </c>
      <c r="I25" s="16">
        <v>41.829589999999996</v>
      </c>
      <c r="J25" s="112">
        <f t="shared" si="3"/>
        <v>2</v>
      </c>
      <c r="K25" s="16">
        <v>5</v>
      </c>
      <c r="L25" s="112">
        <f t="shared" si="25"/>
        <v>1</v>
      </c>
      <c r="M25" s="19">
        <v>94.019373999999999</v>
      </c>
      <c r="N25" s="19">
        <f t="shared" si="4"/>
        <v>1.4104316531653165</v>
      </c>
      <c r="O25" s="149">
        <f t="shared" si="5"/>
        <v>2</v>
      </c>
      <c r="P25" s="18">
        <v>160.30731</v>
      </c>
      <c r="Q25" s="20">
        <f t="shared" si="6"/>
        <v>3</v>
      </c>
      <c r="R25" s="15">
        <v>841.48</v>
      </c>
      <c r="S25" s="16">
        <v>508.37</v>
      </c>
      <c r="T25" s="19">
        <f t="shared" si="7"/>
        <v>60.413794742596373</v>
      </c>
      <c r="U25" s="111">
        <f t="shared" si="8"/>
        <v>3</v>
      </c>
      <c r="V25" s="51">
        <v>212.42449999999999</v>
      </c>
      <c r="W25" s="22">
        <f t="shared" si="9"/>
        <v>3.1866861686168617</v>
      </c>
      <c r="X25" s="149">
        <f t="shared" si="10"/>
        <v>1</v>
      </c>
      <c r="Y25" s="18">
        <v>0</v>
      </c>
      <c r="Z25" s="19">
        <f t="shared" si="11"/>
        <v>0</v>
      </c>
      <c r="AA25" s="111">
        <v>0</v>
      </c>
      <c r="AB25" s="51">
        <v>2055.6257999999998</v>
      </c>
      <c r="AC25" s="19">
        <f t="shared" si="12"/>
        <v>30.837470747074704</v>
      </c>
      <c r="AD25" s="149">
        <f t="shared" si="13"/>
        <v>3</v>
      </c>
      <c r="AE25" s="18">
        <v>1951.34478403</v>
      </c>
      <c r="AF25" s="19">
        <f t="shared" si="14"/>
        <v>29.273099070357034</v>
      </c>
      <c r="AG25" s="20">
        <f t="shared" si="15"/>
        <v>2</v>
      </c>
      <c r="AH25" s="45">
        <f t="shared" si="16"/>
        <v>2.2000000000000002</v>
      </c>
      <c r="AI25" s="113">
        <f t="shared" si="17"/>
        <v>2</v>
      </c>
      <c r="AJ25" s="114">
        <v>1</v>
      </c>
      <c r="AK25" s="41">
        <f t="shared" si="18"/>
        <v>2</v>
      </c>
      <c r="AL25" s="38">
        <f t="shared" si="19"/>
        <v>1</v>
      </c>
      <c r="AM25" s="38">
        <v>2</v>
      </c>
      <c r="AN25" s="45">
        <f t="shared" si="23"/>
        <v>-1</v>
      </c>
      <c r="AO25" s="121">
        <f t="shared" si="24"/>
        <v>2</v>
      </c>
      <c r="AP25" s="112">
        <v>1</v>
      </c>
      <c r="AQ25" s="153">
        <v>3</v>
      </c>
      <c r="AR25" s="16">
        <f t="shared" si="20"/>
        <v>3</v>
      </c>
      <c r="AS25" s="155">
        <f t="shared" si="21"/>
        <v>1</v>
      </c>
    </row>
    <row r="26" spans="1:45" ht="15" x14ac:dyDescent="0.2">
      <c r="A26" s="93">
        <v>19</v>
      </c>
      <c r="B26" s="14" t="s">
        <v>43</v>
      </c>
      <c r="C26" s="15">
        <v>12234</v>
      </c>
      <c r="D26" s="16">
        <v>3162</v>
      </c>
      <c r="E26" s="111">
        <f t="shared" si="0"/>
        <v>4</v>
      </c>
      <c r="F26" s="51">
        <v>5.4012799999999999</v>
      </c>
      <c r="G26" s="19">
        <f t="shared" si="1"/>
        <v>4.4149746607814289E-2</v>
      </c>
      <c r="H26" s="16">
        <f t="shared" si="2"/>
        <v>1</v>
      </c>
      <c r="I26" s="16">
        <v>62.112900000000003</v>
      </c>
      <c r="J26" s="112">
        <f t="shared" si="3"/>
        <v>3</v>
      </c>
      <c r="K26" s="16">
        <v>5</v>
      </c>
      <c r="L26" s="112">
        <f t="shared" si="25"/>
        <v>1</v>
      </c>
      <c r="M26" s="19">
        <v>42.210588000000001</v>
      </c>
      <c r="N26" s="19">
        <f t="shared" si="4"/>
        <v>0.34502687591956843</v>
      </c>
      <c r="O26" s="149">
        <f t="shared" si="5"/>
        <v>1</v>
      </c>
      <c r="P26" s="18">
        <v>84.135220000000004</v>
      </c>
      <c r="Q26" s="20">
        <f t="shared" si="6"/>
        <v>1</v>
      </c>
      <c r="R26" s="15">
        <v>964.89</v>
      </c>
      <c r="S26" s="16">
        <v>653.19000000000005</v>
      </c>
      <c r="T26" s="19">
        <f t="shared" si="7"/>
        <v>67.695799521188945</v>
      </c>
      <c r="U26" s="111">
        <f t="shared" si="8"/>
        <v>3</v>
      </c>
      <c r="V26" s="51">
        <v>1577.7176999999999</v>
      </c>
      <c r="W26" s="22">
        <f t="shared" si="9"/>
        <v>12.896172143207455</v>
      </c>
      <c r="X26" s="149">
        <f t="shared" si="10"/>
        <v>1</v>
      </c>
      <c r="Y26" s="18">
        <v>0</v>
      </c>
      <c r="Z26" s="19">
        <f t="shared" si="11"/>
        <v>0</v>
      </c>
      <c r="AA26" s="111">
        <v>0</v>
      </c>
      <c r="AB26" s="51">
        <v>2674.0374999999999</v>
      </c>
      <c r="AC26" s="19">
        <f t="shared" si="12"/>
        <v>21.857426025829653</v>
      </c>
      <c r="AD26" s="149">
        <f t="shared" si="13"/>
        <v>2</v>
      </c>
      <c r="AE26" s="18">
        <v>1360.25809706</v>
      </c>
      <c r="AF26" s="19">
        <f t="shared" si="14"/>
        <v>11.118670075690698</v>
      </c>
      <c r="AG26" s="20">
        <f t="shared" si="15"/>
        <v>2</v>
      </c>
      <c r="AH26" s="45">
        <f t="shared" si="16"/>
        <v>2</v>
      </c>
      <c r="AI26" s="113">
        <f t="shared" si="17"/>
        <v>2</v>
      </c>
      <c r="AJ26" s="114">
        <v>1</v>
      </c>
      <c r="AK26" s="41">
        <f t="shared" si="18"/>
        <v>2</v>
      </c>
      <c r="AL26" s="38">
        <f t="shared" si="19"/>
        <v>1</v>
      </c>
      <c r="AM26" s="38">
        <v>2</v>
      </c>
      <c r="AN26" s="45">
        <f t="shared" si="23"/>
        <v>-1</v>
      </c>
      <c r="AO26" s="121">
        <f t="shared" si="24"/>
        <v>2</v>
      </c>
      <c r="AP26" s="112">
        <v>1</v>
      </c>
      <c r="AQ26" s="153">
        <v>3</v>
      </c>
      <c r="AR26" s="16">
        <f t="shared" si="20"/>
        <v>3</v>
      </c>
      <c r="AS26" s="155">
        <f t="shared" si="21"/>
        <v>1</v>
      </c>
    </row>
    <row r="27" spans="1:45" ht="15" x14ac:dyDescent="0.2">
      <c r="A27" s="93">
        <v>20</v>
      </c>
      <c r="B27" s="14" t="s">
        <v>44</v>
      </c>
      <c r="C27" s="15">
        <v>5788</v>
      </c>
      <c r="D27" s="16">
        <v>860</v>
      </c>
      <c r="E27" s="111">
        <f t="shared" si="0"/>
        <v>1</v>
      </c>
      <c r="F27" s="51">
        <v>20.998054</v>
      </c>
      <c r="G27" s="19">
        <f t="shared" si="1"/>
        <v>0.36278600552868007</v>
      </c>
      <c r="H27" s="16">
        <f t="shared" si="2"/>
        <v>1</v>
      </c>
      <c r="I27" s="16">
        <v>50.648710000000001</v>
      </c>
      <c r="J27" s="112">
        <f t="shared" si="3"/>
        <v>3</v>
      </c>
      <c r="K27" s="16">
        <v>83</v>
      </c>
      <c r="L27" s="112">
        <f t="shared" si="25"/>
        <v>3</v>
      </c>
      <c r="M27" s="19">
        <v>29.004345000000001</v>
      </c>
      <c r="N27" s="19">
        <f t="shared" si="4"/>
        <v>0.50111169661368349</v>
      </c>
      <c r="O27" s="149">
        <f t="shared" si="5"/>
        <v>1</v>
      </c>
      <c r="P27" s="18">
        <v>92.129460000000009</v>
      </c>
      <c r="Q27" s="20">
        <f t="shared" si="6"/>
        <v>1</v>
      </c>
      <c r="R27" s="15">
        <v>592.07000000000005</v>
      </c>
      <c r="S27" s="16">
        <v>393.64</v>
      </c>
      <c r="T27" s="19">
        <f t="shared" si="7"/>
        <v>66.485381796071408</v>
      </c>
      <c r="U27" s="111">
        <f t="shared" si="8"/>
        <v>3</v>
      </c>
      <c r="V27" s="51">
        <v>5125.0684000000001</v>
      </c>
      <c r="W27" s="22">
        <f t="shared" si="9"/>
        <v>88.546447823082246</v>
      </c>
      <c r="X27" s="149">
        <f t="shared" si="10"/>
        <v>4</v>
      </c>
      <c r="Y27" s="18">
        <v>0</v>
      </c>
      <c r="Z27" s="19">
        <f t="shared" si="11"/>
        <v>0</v>
      </c>
      <c r="AA27" s="111">
        <v>0</v>
      </c>
      <c r="AB27" s="51">
        <v>573.96069999999997</v>
      </c>
      <c r="AC27" s="19">
        <f t="shared" si="12"/>
        <v>9.916390808569453</v>
      </c>
      <c r="AD27" s="149">
        <f t="shared" si="13"/>
        <v>1</v>
      </c>
      <c r="AE27" s="18">
        <v>2533.9149443699998</v>
      </c>
      <c r="AF27" s="19">
        <f t="shared" si="14"/>
        <v>43.778765452142359</v>
      </c>
      <c r="AG27" s="20">
        <f t="shared" si="15"/>
        <v>3</v>
      </c>
      <c r="AH27" s="45">
        <f t="shared" si="16"/>
        <v>1.6</v>
      </c>
      <c r="AI27" s="113">
        <f t="shared" si="17"/>
        <v>1</v>
      </c>
      <c r="AJ27" s="114">
        <v>2</v>
      </c>
      <c r="AK27" s="41">
        <f t="shared" si="18"/>
        <v>2</v>
      </c>
      <c r="AL27" s="38">
        <f t="shared" si="19"/>
        <v>1</v>
      </c>
      <c r="AM27" s="38">
        <v>1</v>
      </c>
      <c r="AN27" s="45">
        <f t="shared" si="23"/>
        <v>0</v>
      </c>
      <c r="AO27" s="121">
        <f t="shared" si="24"/>
        <v>2</v>
      </c>
      <c r="AP27" s="112">
        <v>1</v>
      </c>
      <c r="AQ27" s="153">
        <v>5</v>
      </c>
      <c r="AR27" s="16">
        <f t="shared" si="20"/>
        <v>5</v>
      </c>
      <c r="AS27" s="155">
        <f t="shared" si="21"/>
        <v>1</v>
      </c>
    </row>
    <row r="28" spans="1:45" ht="15" x14ac:dyDescent="0.2">
      <c r="A28" s="93">
        <v>21</v>
      </c>
      <c r="B28" s="14" t="s">
        <v>45</v>
      </c>
      <c r="C28" s="15">
        <v>11055</v>
      </c>
      <c r="D28" s="16">
        <v>4020</v>
      </c>
      <c r="E28" s="111">
        <f t="shared" si="0"/>
        <v>4</v>
      </c>
      <c r="F28" s="51">
        <v>18.500485999999999</v>
      </c>
      <c r="G28" s="19">
        <f t="shared" si="1"/>
        <v>0.16734948891904114</v>
      </c>
      <c r="H28" s="16">
        <f t="shared" si="2"/>
        <v>1</v>
      </c>
      <c r="I28" s="16">
        <v>82.737390000000005</v>
      </c>
      <c r="J28" s="112">
        <f t="shared" si="3"/>
        <v>3</v>
      </c>
      <c r="K28" s="16">
        <v>2</v>
      </c>
      <c r="L28" s="112">
        <f t="shared" si="25"/>
        <v>1</v>
      </c>
      <c r="M28" s="19">
        <v>38.341051</v>
      </c>
      <c r="N28" s="19">
        <f t="shared" si="4"/>
        <v>0.34682090456806874</v>
      </c>
      <c r="O28" s="149">
        <f t="shared" si="5"/>
        <v>1</v>
      </c>
      <c r="P28" s="18">
        <v>212.04906</v>
      </c>
      <c r="Q28" s="20">
        <f t="shared" si="6"/>
        <v>4</v>
      </c>
      <c r="R28" s="15">
        <v>966.22</v>
      </c>
      <c r="S28" s="16">
        <v>681.69</v>
      </c>
      <c r="T28" s="19">
        <f t="shared" si="7"/>
        <v>70.55225517997971</v>
      </c>
      <c r="U28" s="111">
        <f t="shared" si="8"/>
        <v>4</v>
      </c>
      <c r="V28" s="51">
        <v>6265.7129999999997</v>
      </c>
      <c r="W28" s="22">
        <f t="shared" si="9"/>
        <v>56.677639077340572</v>
      </c>
      <c r="X28" s="149">
        <f t="shared" si="10"/>
        <v>3</v>
      </c>
      <c r="Y28" s="18">
        <v>0</v>
      </c>
      <c r="Z28" s="19">
        <f t="shared" si="11"/>
        <v>0</v>
      </c>
      <c r="AA28" s="111">
        <v>0</v>
      </c>
      <c r="AB28" s="51">
        <v>213.61609999999999</v>
      </c>
      <c r="AC28" s="19">
        <f t="shared" si="12"/>
        <v>1.9323030303030304</v>
      </c>
      <c r="AD28" s="149">
        <f t="shared" si="13"/>
        <v>1</v>
      </c>
      <c r="AE28" s="18">
        <v>4542.3955026200001</v>
      </c>
      <c r="AF28" s="19">
        <f t="shared" si="14"/>
        <v>41.089059272908187</v>
      </c>
      <c r="AG28" s="20">
        <f t="shared" si="15"/>
        <v>3</v>
      </c>
      <c r="AH28" s="45">
        <f t="shared" si="16"/>
        <v>3</v>
      </c>
      <c r="AI28" s="113">
        <f t="shared" si="17"/>
        <v>3</v>
      </c>
      <c r="AJ28" s="114">
        <v>1</v>
      </c>
      <c r="AK28" s="41">
        <f t="shared" si="18"/>
        <v>3</v>
      </c>
      <c r="AL28" s="38">
        <f t="shared" si="19"/>
        <v>2</v>
      </c>
      <c r="AM28" s="38">
        <v>2</v>
      </c>
      <c r="AN28" s="45">
        <f t="shared" si="23"/>
        <v>0</v>
      </c>
      <c r="AO28" s="121">
        <f t="shared" si="24"/>
        <v>2</v>
      </c>
      <c r="AP28" s="112">
        <v>1</v>
      </c>
      <c r="AQ28" s="153">
        <v>4</v>
      </c>
      <c r="AR28" s="16">
        <f t="shared" si="20"/>
        <v>4</v>
      </c>
      <c r="AS28" s="155">
        <f t="shared" si="21"/>
        <v>1</v>
      </c>
    </row>
    <row r="29" spans="1:45" ht="15" x14ac:dyDescent="0.2">
      <c r="A29" s="93">
        <v>22</v>
      </c>
      <c r="B29" s="14" t="s">
        <v>46</v>
      </c>
      <c r="C29" s="15">
        <v>10930</v>
      </c>
      <c r="D29" s="16">
        <v>1338</v>
      </c>
      <c r="E29" s="111">
        <f t="shared" si="0"/>
        <v>2</v>
      </c>
      <c r="F29" s="51">
        <v>31.432511999999999</v>
      </c>
      <c r="G29" s="19">
        <f t="shared" si="1"/>
        <v>0.28758016468435499</v>
      </c>
      <c r="H29" s="16">
        <f t="shared" si="2"/>
        <v>1</v>
      </c>
      <c r="I29" s="16">
        <v>57.626649999999998</v>
      </c>
      <c r="J29" s="112">
        <f t="shared" si="3"/>
        <v>3</v>
      </c>
      <c r="K29" s="16">
        <v>125</v>
      </c>
      <c r="L29" s="112">
        <f t="shared" si="25"/>
        <v>4</v>
      </c>
      <c r="M29" s="19">
        <v>122.538026</v>
      </c>
      <c r="N29" s="19">
        <f t="shared" si="4"/>
        <v>1.1211164318389752</v>
      </c>
      <c r="O29" s="149">
        <f t="shared" si="5"/>
        <v>2</v>
      </c>
      <c r="P29" s="18">
        <v>213.83833999999999</v>
      </c>
      <c r="Q29" s="20">
        <f t="shared" si="6"/>
        <v>4</v>
      </c>
      <c r="R29" s="15">
        <v>3197.63</v>
      </c>
      <c r="S29" s="16">
        <v>1293.1300000000001</v>
      </c>
      <c r="T29" s="19">
        <f t="shared" si="7"/>
        <v>40.440263570206689</v>
      </c>
      <c r="U29" s="111">
        <f t="shared" si="8"/>
        <v>3</v>
      </c>
      <c r="V29" s="51">
        <v>4473.2782999999999</v>
      </c>
      <c r="W29" s="22">
        <f t="shared" si="9"/>
        <v>40.926608417200363</v>
      </c>
      <c r="X29" s="149">
        <f t="shared" si="10"/>
        <v>2</v>
      </c>
      <c r="Y29" s="18">
        <v>127.10790300000001</v>
      </c>
      <c r="Z29" s="19">
        <f t="shared" si="11"/>
        <v>1.1629268344007322</v>
      </c>
      <c r="AA29" s="111">
        <f>IF(Z29&lt;1,1,IF(Z29&lt;10,2,IF(Z29&lt;15,3,4)))</f>
        <v>2</v>
      </c>
      <c r="AB29" s="51">
        <v>1537.0162</v>
      </c>
      <c r="AC29" s="19">
        <f t="shared" si="12"/>
        <v>14.062362305580969</v>
      </c>
      <c r="AD29" s="149">
        <f t="shared" si="13"/>
        <v>2</v>
      </c>
      <c r="AE29" s="18">
        <v>4111.4682573999999</v>
      </c>
      <c r="AF29" s="19">
        <f t="shared" si="14"/>
        <v>37.616361000914914</v>
      </c>
      <c r="AG29" s="20">
        <f t="shared" si="15"/>
        <v>3</v>
      </c>
      <c r="AH29" s="45">
        <f t="shared" si="16"/>
        <v>2.8</v>
      </c>
      <c r="AI29" s="113">
        <f t="shared" si="17"/>
        <v>2</v>
      </c>
      <c r="AJ29" s="114">
        <v>1</v>
      </c>
      <c r="AK29" s="41">
        <f t="shared" si="18"/>
        <v>2</v>
      </c>
      <c r="AL29" s="38">
        <f t="shared" si="19"/>
        <v>1</v>
      </c>
      <c r="AM29" s="38">
        <v>3</v>
      </c>
      <c r="AN29" s="45">
        <f t="shared" si="23"/>
        <v>-2</v>
      </c>
      <c r="AO29" s="154">
        <f t="shared" si="24"/>
        <v>1</v>
      </c>
      <c r="AP29" s="112">
        <v>1</v>
      </c>
      <c r="AQ29" s="153">
        <v>4</v>
      </c>
      <c r="AR29" s="16">
        <f t="shared" si="20"/>
        <v>4</v>
      </c>
      <c r="AS29" s="155">
        <f t="shared" si="21"/>
        <v>1</v>
      </c>
    </row>
    <row r="30" spans="1:45" ht="15" x14ac:dyDescent="0.2">
      <c r="A30" s="93">
        <v>23</v>
      </c>
      <c r="B30" s="14" t="s">
        <v>47</v>
      </c>
      <c r="C30" s="15">
        <v>8798</v>
      </c>
      <c r="D30" s="16">
        <v>1235</v>
      </c>
      <c r="E30" s="111">
        <f t="shared" si="0"/>
        <v>2</v>
      </c>
      <c r="F30" s="51">
        <v>40.951332000000001</v>
      </c>
      <c r="G30" s="19">
        <f t="shared" si="1"/>
        <v>0.46546183223459875</v>
      </c>
      <c r="H30" s="16">
        <f t="shared" si="2"/>
        <v>1</v>
      </c>
      <c r="I30" s="16">
        <v>47.021349999999998</v>
      </c>
      <c r="J30" s="112">
        <f t="shared" si="3"/>
        <v>2</v>
      </c>
      <c r="K30" s="16">
        <v>4</v>
      </c>
      <c r="L30" s="112">
        <f t="shared" si="25"/>
        <v>1</v>
      </c>
      <c r="M30" s="19">
        <v>181.200976</v>
      </c>
      <c r="N30" s="19">
        <f t="shared" si="4"/>
        <v>2.0595700841100251</v>
      </c>
      <c r="O30" s="149">
        <f t="shared" si="5"/>
        <v>2</v>
      </c>
      <c r="P30" s="18">
        <v>186.17951000000002</v>
      </c>
      <c r="Q30" s="20">
        <f t="shared" si="6"/>
        <v>3</v>
      </c>
      <c r="R30" s="15">
        <v>1099.07</v>
      </c>
      <c r="S30" s="16">
        <v>628.97</v>
      </c>
      <c r="T30" s="19">
        <f t="shared" si="7"/>
        <v>57.227474137225109</v>
      </c>
      <c r="U30" s="111">
        <f t="shared" si="8"/>
        <v>3</v>
      </c>
      <c r="V30" s="51">
        <v>7869.9994999999999</v>
      </c>
      <c r="W30" s="22">
        <f t="shared" si="9"/>
        <v>89.452142532393722</v>
      </c>
      <c r="X30" s="149">
        <f t="shared" si="10"/>
        <v>4</v>
      </c>
      <c r="Y30" s="18">
        <v>0</v>
      </c>
      <c r="Z30" s="19">
        <f t="shared" si="11"/>
        <v>0</v>
      </c>
      <c r="AA30" s="111">
        <v>0</v>
      </c>
      <c r="AB30" s="51">
        <v>0</v>
      </c>
      <c r="AC30" s="19">
        <f t="shared" si="12"/>
        <v>0</v>
      </c>
      <c r="AD30" s="149">
        <v>0</v>
      </c>
      <c r="AE30" s="18">
        <v>3959.93747979</v>
      </c>
      <c r="AF30" s="19">
        <f t="shared" si="14"/>
        <v>45.009518979199818</v>
      </c>
      <c r="AG30" s="20">
        <f t="shared" si="15"/>
        <v>3</v>
      </c>
      <c r="AH30" s="45">
        <f t="shared" si="16"/>
        <v>2.2000000000000002</v>
      </c>
      <c r="AI30" s="113">
        <f t="shared" si="17"/>
        <v>2</v>
      </c>
      <c r="AJ30" s="114">
        <v>1</v>
      </c>
      <c r="AK30" s="41">
        <f t="shared" si="18"/>
        <v>2</v>
      </c>
      <c r="AL30" s="38">
        <f t="shared" si="19"/>
        <v>1</v>
      </c>
      <c r="AM30" s="38">
        <v>2</v>
      </c>
      <c r="AN30" s="45">
        <f t="shared" si="23"/>
        <v>-1</v>
      </c>
      <c r="AO30" s="121">
        <f t="shared" si="24"/>
        <v>2</v>
      </c>
      <c r="AP30" s="112">
        <v>1</v>
      </c>
      <c r="AQ30" s="153">
        <v>3</v>
      </c>
      <c r="AR30" s="16">
        <f t="shared" si="20"/>
        <v>3</v>
      </c>
      <c r="AS30" s="155">
        <f t="shared" si="21"/>
        <v>1</v>
      </c>
    </row>
    <row r="31" spans="1:45" ht="15" x14ac:dyDescent="0.2">
      <c r="A31" s="93">
        <v>24</v>
      </c>
      <c r="B31" s="14" t="s">
        <v>48</v>
      </c>
      <c r="C31" s="15">
        <v>8600</v>
      </c>
      <c r="D31" s="16">
        <v>2822</v>
      </c>
      <c r="E31" s="111">
        <f t="shared" si="0"/>
        <v>3</v>
      </c>
      <c r="F31" s="51">
        <v>0.47865200000000002</v>
      </c>
      <c r="G31" s="19">
        <f t="shared" si="1"/>
        <v>5.5657209302325582E-3</v>
      </c>
      <c r="H31" s="16">
        <f t="shared" si="2"/>
        <v>1</v>
      </c>
      <c r="I31" s="16">
        <v>57.709650000000003</v>
      </c>
      <c r="J31" s="112">
        <f t="shared" si="3"/>
        <v>3</v>
      </c>
      <c r="K31" s="16">
        <v>9</v>
      </c>
      <c r="L31" s="112">
        <f t="shared" si="25"/>
        <v>1</v>
      </c>
      <c r="M31" s="19">
        <v>172.28521899999998</v>
      </c>
      <c r="N31" s="19">
        <f t="shared" si="4"/>
        <v>2.0033164999999999</v>
      </c>
      <c r="O31" s="149">
        <f t="shared" si="5"/>
        <v>2</v>
      </c>
      <c r="P31" s="18">
        <v>151.51595</v>
      </c>
      <c r="Q31" s="20">
        <f t="shared" si="6"/>
        <v>3</v>
      </c>
      <c r="R31" s="15">
        <v>658.89</v>
      </c>
      <c r="S31" s="16">
        <v>471.11</v>
      </c>
      <c r="T31" s="19">
        <f t="shared" si="7"/>
        <v>71.500553961966347</v>
      </c>
      <c r="U31" s="111">
        <f t="shared" si="8"/>
        <v>4</v>
      </c>
      <c r="V31" s="51">
        <v>8278.3325000000004</v>
      </c>
      <c r="W31" s="22">
        <f t="shared" si="9"/>
        <v>96.259680232558139</v>
      </c>
      <c r="X31" s="149">
        <f t="shared" si="10"/>
        <v>4</v>
      </c>
      <c r="Y31" s="18">
        <v>0</v>
      </c>
      <c r="Z31" s="19">
        <f t="shared" si="11"/>
        <v>0</v>
      </c>
      <c r="AA31" s="111">
        <v>0</v>
      </c>
      <c r="AB31" s="51">
        <v>5138.1656999999996</v>
      </c>
      <c r="AC31" s="19">
        <f t="shared" si="12"/>
        <v>59.746112790697673</v>
      </c>
      <c r="AD31" s="149">
        <f>IF(AC31&lt;10,1,IF(AC31&lt;30,2,IF(AC31&lt;60,3,4)))</f>
        <v>3</v>
      </c>
      <c r="AE31" s="18">
        <v>3590.6793281599998</v>
      </c>
      <c r="AF31" s="19">
        <f t="shared" si="14"/>
        <v>41.752085211162786</v>
      </c>
      <c r="AG31" s="20">
        <f t="shared" si="15"/>
        <v>3</v>
      </c>
      <c r="AH31" s="45">
        <f t="shared" si="16"/>
        <v>2.6</v>
      </c>
      <c r="AI31" s="113">
        <f t="shared" si="17"/>
        <v>2</v>
      </c>
      <c r="AJ31" s="114">
        <v>2</v>
      </c>
      <c r="AK31" s="41">
        <f t="shared" si="18"/>
        <v>4</v>
      </c>
      <c r="AL31" s="38">
        <f t="shared" si="19"/>
        <v>2</v>
      </c>
      <c r="AM31" s="38">
        <v>3</v>
      </c>
      <c r="AN31" s="45">
        <f t="shared" si="23"/>
        <v>-1</v>
      </c>
      <c r="AO31" s="121">
        <f t="shared" si="24"/>
        <v>2</v>
      </c>
      <c r="AP31" s="112">
        <v>1</v>
      </c>
      <c r="AQ31" s="153">
        <v>5</v>
      </c>
      <c r="AR31" s="16">
        <f t="shared" si="20"/>
        <v>5</v>
      </c>
      <c r="AS31" s="155">
        <f t="shared" si="21"/>
        <v>1</v>
      </c>
    </row>
    <row r="32" spans="1:45" ht="15" x14ac:dyDescent="0.2">
      <c r="A32" s="93">
        <v>25</v>
      </c>
      <c r="B32" s="14" t="s">
        <v>49</v>
      </c>
      <c r="C32" s="15">
        <v>3739</v>
      </c>
      <c r="D32" s="16">
        <v>572</v>
      </c>
      <c r="E32" s="111">
        <f t="shared" si="0"/>
        <v>1</v>
      </c>
      <c r="F32" s="51">
        <v>0.66742200000000007</v>
      </c>
      <c r="G32" s="19">
        <f t="shared" si="1"/>
        <v>1.7850280823749669E-2</v>
      </c>
      <c r="H32" s="16">
        <f t="shared" si="2"/>
        <v>1</v>
      </c>
      <c r="I32" s="16">
        <v>28.844200000000001</v>
      </c>
      <c r="J32" s="112">
        <f t="shared" si="3"/>
        <v>2</v>
      </c>
      <c r="K32" s="16">
        <v>2</v>
      </c>
      <c r="L32" s="112">
        <f t="shared" si="25"/>
        <v>1</v>
      </c>
      <c r="M32" s="19">
        <v>19.965064000000002</v>
      </c>
      <c r="N32" s="19">
        <f t="shared" si="4"/>
        <v>0.53396801283765716</v>
      </c>
      <c r="O32" s="149">
        <f t="shared" si="5"/>
        <v>1</v>
      </c>
      <c r="P32" s="18">
        <v>58.566019999999995</v>
      </c>
      <c r="Q32" s="20">
        <f t="shared" si="6"/>
        <v>1</v>
      </c>
      <c r="R32" s="15">
        <v>520.4</v>
      </c>
      <c r="S32" s="16">
        <v>234.14</v>
      </c>
      <c r="T32" s="19">
        <f t="shared" si="7"/>
        <v>44.992313604919296</v>
      </c>
      <c r="U32" s="111">
        <f t="shared" si="8"/>
        <v>3</v>
      </c>
      <c r="V32" s="51">
        <v>3385.4146999999998</v>
      </c>
      <c r="W32" s="22">
        <f t="shared" si="9"/>
        <v>90.543319069269856</v>
      </c>
      <c r="X32" s="149">
        <f t="shared" si="10"/>
        <v>4</v>
      </c>
      <c r="Y32" s="18">
        <v>4.6259980000000001</v>
      </c>
      <c r="Z32" s="19">
        <f t="shared" si="11"/>
        <v>0.12372286707675849</v>
      </c>
      <c r="AA32" s="111">
        <f>IF(Z32&lt;1,1,IF(Z32&lt;10,2,IF(Z32&lt;15,3,4)))</f>
        <v>1</v>
      </c>
      <c r="AB32" s="51">
        <v>1868.9023</v>
      </c>
      <c r="AC32" s="19">
        <f t="shared" si="12"/>
        <v>49.98401444236427</v>
      </c>
      <c r="AD32" s="149">
        <f>IF(AC32&lt;10,1,IF(AC32&lt;30,2,IF(AC32&lt;60,3,4)))</f>
        <v>3</v>
      </c>
      <c r="AE32" s="18">
        <v>2531.4948450000002</v>
      </c>
      <c r="AF32" s="19">
        <f t="shared" si="14"/>
        <v>67.705130917357593</v>
      </c>
      <c r="AG32" s="20">
        <f t="shared" si="15"/>
        <v>4</v>
      </c>
      <c r="AH32" s="45">
        <f t="shared" si="16"/>
        <v>2</v>
      </c>
      <c r="AI32" s="113">
        <f t="shared" si="17"/>
        <v>2</v>
      </c>
      <c r="AJ32" s="114">
        <v>1</v>
      </c>
      <c r="AK32" s="41">
        <f t="shared" si="18"/>
        <v>2</v>
      </c>
      <c r="AL32" s="38">
        <f t="shared" si="19"/>
        <v>1</v>
      </c>
      <c r="AM32" s="38">
        <v>2</v>
      </c>
      <c r="AN32" s="45">
        <f t="shared" si="23"/>
        <v>-1</v>
      </c>
      <c r="AO32" s="121">
        <f t="shared" si="24"/>
        <v>2</v>
      </c>
      <c r="AP32" s="112">
        <v>1</v>
      </c>
      <c r="AQ32" s="153">
        <v>4</v>
      </c>
      <c r="AR32" s="16">
        <f t="shared" si="20"/>
        <v>4</v>
      </c>
      <c r="AS32" s="155">
        <f t="shared" si="21"/>
        <v>1</v>
      </c>
    </row>
    <row r="33" spans="1:45" ht="15.75" thickBot="1" x14ac:dyDescent="0.25">
      <c r="A33" s="98">
        <v>26</v>
      </c>
      <c r="B33" s="24" t="s">
        <v>50</v>
      </c>
      <c r="C33" s="25">
        <v>8155</v>
      </c>
      <c r="D33" s="26">
        <v>1782</v>
      </c>
      <c r="E33" s="115">
        <f t="shared" si="0"/>
        <v>2</v>
      </c>
      <c r="F33" s="51">
        <v>21.110782</v>
      </c>
      <c r="G33" s="19">
        <f t="shared" si="1"/>
        <v>0.25886918454935626</v>
      </c>
      <c r="H33" s="16">
        <f t="shared" si="2"/>
        <v>1</v>
      </c>
      <c r="I33" s="16">
        <v>69.088250000000002</v>
      </c>
      <c r="J33" s="112">
        <f t="shared" si="3"/>
        <v>3</v>
      </c>
      <c r="K33" s="16">
        <v>0</v>
      </c>
      <c r="L33" s="112">
        <v>0</v>
      </c>
      <c r="M33" s="19">
        <v>62.631841000000001</v>
      </c>
      <c r="N33" s="19">
        <f t="shared" si="4"/>
        <v>0.76801767014101774</v>
      </c>
      <c r="O33" s="149">
        <f t="shared" si="5"/>
        <v>1</v>
      </c>
      <c r="P33" s="28">
        <v>152.90742</v>
      </c>
      <c r="Q33" s="30">
        <f t="shared" si="6"/>
        <v>3</v>
      </c>
      <c r="R33" s="25">
        <v>839.89</v>
      </c>
      <c r="S33" s="26">
        <v>602.19000000000005</v>
      </c>
      <c r="T33" s="29">
        <f t="shared" si="7"/>
        <v>71.698674826465378</v>
      </c>
      <c r="U33" s="115">
        <f t="shared" si="8"/>
        <v>4</v>
      </c>
      <c r="V33" s="51">
        <v>4856.0505000000003</v>
      </c>
      <c r="W33" s="22">
        <f t="shared" si="9"/>
        <v>59.546909871244637</v>
      </c>
      <c r="X33" s="149">
        <f t="shared" si="10"/>
        <v>3</v>
      </c>
      <c r="Y33" s="28">
        <v>0</v>
      </c>
      <c r="Z33" s="29">
        <f t="shared" si="11"/>
        <v>0</v>
      </c>
      <c r="AA33" s="115">
        <v>0</v>
      </c>
      <c r="AB33" s="51">
        <v>3948.0073000000002</v>
      </c>
      <c r="AC33" s="19">
        <f t="shared" si="12"/>
        <v>48.41210668301656</v>
      </c>
      <c r="AD33" s="149">
        <f>IF(AC33&lt;10,1,IF(AC33&lt;30,2,IF(AC33&lt;60,3,4)))</f>
        <v>3</v>
      </c>
      <c r="AE33" s="28">
        <v>3396.7551507899998</v>
      </c>
      <c r="AF33" s="29">
        <f t="shared" si="14"/>
        <v>41.652423676149596</v>
      </c>
      <c r="AG33" s="30">
        <f t="shared" si="15"/>
        <v>3</v>
      </c>
      <c r="AH33" s="45">
        <f t="shared" si="16"/>
        <v>2.4</v>
      </c>
      <c r="AI33" s="117">
        <f t="shared" si="17"/>
        <v>2</v>
      </c>
      <c r="AJ33" s="114">
        <v>2</v>
      </c>
      <c r="AK33" s="41">
        <f t="shared" si="18"/>
        <v>4</v>
      </c>
      <c r="AL33" s="39">
        <f t="shared" si="19"/>
        <v>2</v>
      </c>
      <c r="AM33" s="39">
        <v>1</v>
      </c>
      <c r="AN33" s="45">
        <f t="shared" si="23"/>
        <v>1</v>
      </c>
      <c r="AO33" s="134">
        <f t="shared" si="24"/>
        <v>3</v>
      </c>
      <c r="AP33" s="112">
        <v>1</v>
      </c>
      <c r="AQ33" s="153">
        <v>5</v>
      </c>
      <c r="AR33" s="16">
        <f t="shared" si="20"/>
        <v>5</v>
      </c>
      <c r="AS33" s="155">
        <f t="shared" si="21"/>
        <v>1</v>
      </c>
    </row>
  </sheetData>
  <sortState xmlns:xlrd2="http://schemas.microsoft.com/office/spreadsheetml/2017/richdata2" ref="A8:AS33">
    <sortCondition ref="A33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6:AX33"/>
  <sheetViews>
    <sheetView zoomScale="70" zoomScaleNormal="70" workbookViewId="0">
      <selection activeCell="Y43" sqref="Y43"/>
    </sheetView>
  </sheetViews>
  <sheetFormatPr defaultColWidth="9.140625" defaultRowHeight="12.75" x14ac:dyDescent="0.2"/>
  <cols>
    <col min="2" max="2" width="25.28515625" bestFit="1" customWidth="1"/>
    <col min="6" max="6" width="15.140625" customWidth="1"/>
    <col min="7" max="7" width="10.5703125" hidden="1" customWidth="1"/>
    <col min="8" max="8" width="18" hidden="1" customWidth="1"/>
    <col min="9" max="9" width="0" hidden="1" customWidth="1"/>
    <col min="16" max="19" width="0" hidden="1" customWidth="1"/>
    <col min="20" max="20" width="14.7109375" hidden="1" customWidth="1"/>
    <col min="23" max="23" width="23" customWidth="1"/>
    <col min="24" max="24" width="13.85546875" customWidth="1"/>
    <col min="25" max="25" width="14.42578125" customWidth="1"/>
    <col min="29" max="29" width="17.28515625" hidden="1" customWidth="1"/>
    <col min="30" max="31" width="0" hidden="1" customWidth="1"/>
    <col min="38" max="38" width="14.85546875" customWidth="1"/>
    <col min="39" max="39" width="16.140625" style="2" customWidth="1"/>
    <col min="40" max="40" width="15.42578125" customWidth="1"/>
    <col min="41" max="41" width="13.85546875" customWidth="1"/>
    <col min="42" max="42" width="12.42578125" customWidth="1"/>
    <col min="43" max="43" width="14" customWidth="1"/>
    <col min="44" max="44" width="17.140625" customWidth="1"/>
    <col min="45" max="46" width="12.5703125" customWidth="1"/>
  </cols>
  <sheetData>
    <row r="6" spans="1:50" ht="13.5" thickBot="1" x14ac:dyDescent="0.25"/>
    <row r="7" spans="1:50" ht="153" x14ac:dyDescent="0.2">
      <c r="A7" s="3" t="s">
        <v>0</v>
      </c>
      <c r="B7" s="4" t="s">
        <v>51</v>
      </c>
      <c r="C7" s="8" t="s">
        <v>1</v>
      </c>
      <c r="D7" s="9" t="s">
        <v>2</v>
      </c>
      <c r="E7" s="9" t="s">
        <v>58</v>
      </c>
      <c r="F7" s="10" t="s">
        <v>85</v>
      </c>
      <c r="G7" s="50" t="s">
        <v>3</v>
      </c>
      <c r="H7" s="12" t="s">
        <v>54</v>
      </c>
      <c r="I7" s="102" t="s">
        <v>76</v>
      </c>
      <c r="J7" s="8" t="s">
        <v>4</v>
      </c>
      <c r="K7" s="9" t="s">
        <v>60</v>
      </c>
      <c r="L7" s="10" t="s">
        <v>86</v>
      </c>
      <c r="M7" s="8" t="s">
        <v>5</v>
      </c>
      <c r="N7" s="9" t="s">
        <v>61</v>
      </c>
      <c r="O7" s="10" t="s">
        <v>87</v>
      </c>
      <c r="P7" s="50" t="s">
        <v>6</v>
      </c>
      <c r="Q7" s="53" t="s">
        <v>55</v>
      </c>
      <c r="R7" s="12" t="s">
        <v>64</v>
      </c>
      <c r="S7" s="12" t="s">
        <v>7</v>
      </c>
      <c r="T7" s="102" t="s">
        <v>65</v>
      </c>
      <c r="U7" s="8" t="s">
        <v>8</v>
      </c>
      <c r="V7" s="9" t="s">
        <v>9</v>
      </c>
      <c r="W7" s="9" t="s">
        <v>10</v>
      </c>
      <c r="X7" s="9" t="s">
        <v>66</v>
      </c>
      <c r="Y7" s="10" t="s">
        <v>80</v>
      </c>
      <c r="Z7" s="8" t="s">
        <v>11</v>
      </c>
      <c r="AA7" s="9" t="s">
        <v>84</v>
      </c>
      <c r="AB7" s="10" t="s">
        <v>79</v>
      </c>
      <c r="AC7" s="50" t="s">
        <v>12</v>
      </c>
      <c r="AD7" s="12" t="s">
        <v>13</v>
      </c>
      <c r="AE7" s="102" t="s">
        <v>69</v>
      </c>
      <c r="AF7" s="8" t="s">
        <v>14</v>
      </c>
      <c r="AG7" s="9" t="s">
        <v>88</v>
      </c>
      <c r="AH7" s="120" t="s">
        <v>72</v>
      </c>
      <c r="AI7" s="8" t="s">
        <v>15</v>
      </c>
      <c r="AJ7" s="9" t="s">
        <v>16</v>
      </c>
      <c r="AK7" s="9" t="s">
        <v>73</v>
      </c>
      <c r="AL7" s="10" t="s">
        <v>74</v>
      </c>
      <c r="AM7" s="33" t="s">
        <v>56</v>
      </c>
      <c r="AN7" s="37" t="s">
        <v>57</v>
      </c>
      <c r="AO7" s="79" t="s">
        <v>17</v>
      </c>
      <c r="AP7" s="81" t="s">
        <v>18</v>
      </c>
      <c r="AQ7" s="83" t="s">
        <v>19</v>
      </c>
      <c r="AR7" s="83" t="s">
        <v>20</v>
      </c>
      <c r="AS7" s="84" t="s">
        <v>21</v>
      </c>
      <c r="AT7" s="83" t="s">
        <v>22</v>
      </c>
      <c r="AU7" s="59" t="s">
        <v>23</v>
      </c>
      <c r="AV7" s="59" t="s">
        <v>24</v>
      </c>
      <c r="AW7" s="59" t="s">
        <v>25</v>
      </c>
      <c r="AX7" s="59" t="s">
        <v>26</v>
      </c>
    </row>
    <row r="8" spans="1:50" ht="15" x14ac:dyDescent="0.25">
      <c r="A8" s="5">
        <v>1</v>
      </c>
      <c r="B8" s="14" t="s">
        <v>27</v>
      </c>
      <c r="C8" s="66">
        <v>24016</v>
      </c>
      <c r="D8" s="60">
        <v>4069</v>
      </c>
      <c r="E8" s="61">
        <f t="shared" ref="E8:E33" si="0">IF(D8&lt;1000,1,IF(D8&lt;2000,2,IF(D8&lt;3000,3,4)))</f>
        <v>4</v>
      </c>
      <c r="F8" s="67">
        <f t="shared" ref="F8:F33" si="1">E8*3</f>
        <v>12</v>
      </c>
      <c r="G8" s="65">
        <v>33.001579</v>
      </c>
      <c r="H8" s="62">
        <f t="shared" ref="H8:H33" si="2">(G8/C8)*100</f>
        <v>0.13741496918720852</v>
      </c>
      <c r="I8" s="82">
        <f t="shared" ref="I8:I33" si="3">IF(H8&lt;1,1,IF(H8&lt;1,2,IF(H8&lt;4,3,4)))</f>
        <v>1</v>
      </c>
      <c r="J8" s="66">
        <v>150.23260999999999</v>
      </c>
      <c r="K8" s="61">
        <f t="shared" ref="K8:K33" si="4">IF(J8&lt;10,1,IF(J8&lt;50,2,IF(J8&lt;100,3,4)))</f>
        <v>4</v>
      </c>
      <c r="L8" s="67">
        <f t="shared" ref="L8:L33" si="5">K8*3</f>
        <v>12</v>
      </c>
      <c r="M8" s="66">
        <v>16</v>
      </c>
      <c r="N8" s="61">
        <f>IF(M8&lt;20,1,IF(M8&lt;50,2,IF(M8&lt;100,3,4)))</f>
        <v>1</v>
      </c>
      <c r="O8" s="67">
        <f t="shared" ref="O8:O33" si="6">N8*2</f>
        <v>2</v>
      </c>
      <c r="P8" s="65">
        <v>276.60380299999997</v>
      </c>
      <c r="Q8" s="62">
        <f t="shared" ref="Q8:Q33" si="7">P8/C8*100</f>
        <v>1.1517480138241172</v>
      </c>
      <c r="R8" s="61">
        <f t="shared" ref="R8:R33" si="8">IF(Q8&lt;1,1,IF(Q8&lt;7,2,IF(Q8&lt;7.5,3,4)))</f>
        <v>2</v>
      </c>
      <c r="S8" s="62">
        <v>330.36003000000005</v>
      </c>
      <c r="T8" s="82">
        <f t="shared" ref="T8:T33" si="9">IF(S8&lt;100,1,IF(S8&lt;150,2,IF(S8&lt;200,3,4)))</f>
        <v>4</v>
      </c>
      <c r="U8" s="66">
        <v>1983.64</v>
      </c>
      <c r="V8" s="60">
        <v>1105.55</v>
      </c>
      <c r="W8" s="62">
        <f t="shared" ref="W8:W33" si="10">V8/U8*100</f>
        <v>55.733399205500987</v>
      </c>
      <c r="X8" s="61">
        <f t="shared" ref="X8:X33" si="11">IF(W8&lt;10,1,IF(W8&lt;40,2,IF(W8&lt;70,3,4)))</f>
        <v>3</v>
      </c>
      <c r="Y8" s="67">
        <f t="shared" ref="Y8:Y33" si="12">X8*3</f>
        <v>9</v>
      </c>
      <c r="Z8" s="71">
        <v>6473.2362999999996</v>
      </c>
      <c r="AA8" s="63">
        <f t="shared" ref="AA8:AA33" si="13">Z8/C8*100</f>
        <v>26.953848684210524</v>
      </c>
      <c r="AB8" s="67">
        <f t="shared" ref="AB8:AB33" si="14">IF(AA8&lt;25,1,IF(AA8&lt;50,2,IF(AA8&lt;75,3,4)))</f>
        <v>2</v>
      </c>
      <c r="AC8" s="65">
        <v>0</v>
      </c>
      <c r="AD8" s="62">
        <f t="shared" ref="AD8:AD33" si="15">AC8/C8*100</f>
        <v>0</v>
      </c>
      <c r="AE8" s="119">
        <v>0</v>
      </c>
      <c r="AF8" s="71">
        <v>8796.4411999999993</v>
      </c>
      <c r="AG8" s="62">
        <f t="shared" ref="AG8:AG33" si="16">AF8/C8*100</f>
        <v>36.627420053297797</v>
      </c>
      <c r="AH8" s="67">
        <f t="shared" ref="AH8:AH29" si="17">IF(AG8&lt;10,1,IF(AG8&lt;30,2,IF(AG8&lt;60,3,4)))</f>
        <v>3</v>
      </c>
      <c r="AI8" s="71">
        <v>7567.8963120899998</v>
      </c>
      <c r="AJ8" s="62">
        <f t="shared" ref="AJ8:AJ33" si="18">AI8/C8*100</f>
        <v>31.51189337146069</v>
      </c>
      <c r="AK8" s="60">
        <f t="shared" ref="AK8:AK33" si="19">IF(AJ8&lt;10,1,IF(AJ8&lt;30,2,IF(AJ8&lt;60,3,4)))</f>
        <v>3</v>
      </c>
      <c r="AL8" s="74">
        <f t="shared" ref="AL8:AL33" si="20">AK8*2</f>
        <v>6</v>
      </c>
      <c r="AM8" s="78">
        <f t="shared" ref="AM8:AM33" si="21">(AL8+AH8+AB8+Y8+O8+L8+F8)/7</f>
        <v>6.5714285714285712</v>
      </c>
      <c r="AN8" s="103">
        <f t="shared" ref="AN8:AN33" si="22">IF(AM8&lt;2,1,IF(AM8&lt;3,2,IF(AM8&lt;4,3,4)))</f>
        <v>4</v>
      </c>
      <c r="AO8" s="80">
        <v>1</v>
      </c>
      <c r="AP8" s="82">
        <f t="shared" ref="AP8:AP33" si="23">AN8*AO8</f>
        <v>4</v>
      </c>
      <c r="AQ8" s="38">
        <f t="shared" ref="AQ8:AQ33" si="24">IF(AP8&lt;3,1,IF(AP8&lt;5,2,IF(AP8&lt;12,3,4)))</f>
        <v>2</v>
      </c>
      <c r="AR8" s="38">
        <v>2</v>
      </c>
      <c r="AS8" s="96">
        <f>AQ8-AR8</f>
        <v>0</v>
      </c>
      <c r="AT8" s="132">
        <f>IF(AS8&lt;-1,1,IF(AS8&lt;1,2,IF(AS8=1,3,4)))</f>
        <v>2</v>
      </c>
      <c r="AU8" s="64">
        <v>3</v>
      </c>
      <c r="AV8" s="136">
        <v>4</v>
      </c>
      <c r="AW8" s="60">
        <f>AU8*AV8</f>
        <v>12</v>
      </c>
      <c r="AX8" s="156">
        <f>IF(AW8&lt;6,1,IF(AW8&lt;12,2,IF(AW8&lt;18,3,4)))</f>
        <v>3</v>
      </c>
    </row>
    <row r="9" spans="1:50" ht="15" x14ac:dyDescent="0.25">
      <c r="A9" s="5">
        <v>2</v>
      </c>
      <c r="B9" s="14" t="s">
        <v>28</v>
      </c>
      <c r="C9" s="66">
        <v>3218</v>
      </c>
      <c r="D9" s="60">
        <v>1040</v>
      </c>
      <c r="E9" s="61">
        <f t="shared" si="0"/>
        <v>2</v>
      </c>
      <c r="F9" s="67">
        <f t="shared" si="1"/>
        <v>6</v>
      </c>
      <c r="G9" s="65">
        <v>0.60615600000000003</v>
      </c>
      <c r="H9" s="62">
        <f t="shared" si="2"/>
        <v>1.883642013673089E-2</v>
      </c>
      <c r="I9" s="82">
        <f t="shared" si="3"/>
        <v>1</v>
      </c>
      <c r="J9" s="66">
        <v>28.398439999999997</v>
      </c>
      <c r="K9" s="61">
        <f t="shared" si="4"/>
        <v>2</v>
      </c>
      <c r="L9" s="67">
        <f t="shared" si="5"/>
        <v>6</v>
      </c>
      <c r="M9" s="66">
        <v>0</v>
      </c>
      <c r="N9" s="61">
        <v>0</v>
      </c>
      <c r="O9" s="67">
        <f t="shared" si="6"/>
        <v>0</v>
      </c>
      <c r="P9" s="65">
        <v>9.2501309999999997</v>
      </c>
      <c r="Q9" s="62">
        <f t="shared" si="7"/>
        <v>0.28744968924798009</v>
      </c>
      <c r="R9" s="61">
        <f t="shared" si="8"/>
        <v>1</v>
      </c>
      <c r="S9" s="62">
        <v>28.250869999999999</v>
      </c>
      <c r="T9" s="82">
        <f t="shared" si="9"/>
        <v>1</v>
      </c>
      <c r="U9" s="66">
        <v>244.9</v>
      </c>
      <c r="V9" s="60">
        <v>129.72999999999999</v>
      </c>
      <c r="W9" s="62">
        <f t="shared" si="10"/>
        <v>52.972641894650877</v>
      </c>
      <c r="X9" s="61">
        <f t="shared" si="11"/>
        <v>3</v>
      </c>
      <c r="Y9" s="67">
        <f t="shared" si="12"/>
        <v>9</v>
      </c>
      <c r="Z9" s="71">
        <v>3179.7833000000001</v>
      </c>
      <c r="AA9" s="63">
        <f t="shared" si="13"/>
        <v>98.812408328154135</v>
      </c>
      <c r="AB9" s="67">
        <f t="shared" si="14"/>
        <v>4</v>
      </c>
      <c r="AC9" s="65">
        <v>0</v>
      </c>
      <c r="AD9" s="62">
        <f t="shared" si="15"/>
        <v>0</v>
      </c>
      <c r="AE9" s="119">
        <v>0</v>
      </c>
      <c r="AF9" s="71">
        <v>2705.7498999999998</v>
      </c>
      <c r="AG9" s="62">
        <f t="shared" si="16"/>
        <v>84.081724673710369</v>
      </c>
      <c r="AH9" s="67">
        <f t="shared" si="17"/>
        <v>4</v>
      </c>
      <c r="AI9" s="71">
        <v>1819.9798080999999</v>
      </c>
      <c r="AJ9" s="62">
        <f t="shared" si="18"/>
        <v>56.556240152268487</v>
      </c>
      <c r="AK9" s="60">
        <f t="shared" si="19"/>
        <v>3</v>
      </c>
      <c r="AL9" s="74">
        <f t="shared" si="20"/>
        <v>6</v>
      </c>
      <c r="AM9" s="78">
        <f t="shared" si="21"/>
        <v>5</v>
      </c>
      <c r="AN9" s="103">
        <f t="shared" si="22"/>
        <v>4</v>
      </c>
      <c r="AO9" s="80">
        <v>2</v>
      </c>
      <c r="AP9" s="82">
        <f t="shared" si="23"/>
        <v>8</v>
      </c>
      <c r="AQ9" s="38">
        <f t="shared" si="24"/>
        <v>3</v>
      </c>
      <c r="AR9" s="38">
        <v>1</v>
      </c>
      <c r="AS9" s="96">
        <f>AQ9-AR9</f>
        <v>2</v>
      </c>
      <c r="AT9" s="130">
        <f>IF(AS9&lt;-1,1,IF(AS9&lt;1,2,IF(AS9=1,3,4)))</f>
        <v>4</v>
      </c>
      <c r="AU9" s="64">
        <v>3</v>
      </c>
      <c r="AV9" s="136">
        <v>4</v>
      </c>
      <c r="AW9" s="60">
        <f t="shared" ref="AW9:AW33" si="25">AU9*AV9</f>
        <v>12</v>
      </c>
      <c r="AX9" s="156">
        <f t="shared" ref="AX9:AX33" si="26">IF(AW9&lt;6,1,IF(AW9&lt;12,2,IF(AW9&lt;18,3,4)))</f>
        <v>3</v>
      </c>
    </row>
    <row r="10" spans="1:50" ht="15" x14ac:dyDescent="0.25">
      <c r="A10" s="5">
        <v>3</v>
      </c>
      <c r="B10" s="23" t="s">
        <v>52</v>
      </c>
      <c r="C10" s="66">
        <v>1151</v>
      </c>
      <c r="D10" s="60">
        <v>179</v>
      </c>
      <c r="E10" s="61">
        <f t="shared" si="0"/>
        <v>1</v>
      </c>
      <c r="F10" s="67">
        <f t="shared" si="1"/>
        <v>3</v>
      </c>
      <c r="G10" s="65">
        <v>0.36213800000000002</v>
      </c>
      <c r="H10" s="62">
        <f t="shared" si="2"/>
        <v>3.1462901824500442E-2</v>
      </c>
      <c r="I10" s="82">
        <f t="shared" si="3"/>
        <v>1</v>
      </c>
      <c r="J10" s="66">
        <v>6.0833999999999993</v>
      </c>
      <c r="K10" s="61">
        <f t="shared" si="4"/>
        <v>1</v>
      </c>
      <c r="L10" s="67">
        <f t="shared" si="5"/>
        <v>3</v>
      </c>
      <c r="M10" s="66">
        <v>8</v>
      </c>
      <c r="N10" s="61">
        <f t="shared" ref="N10:N20" si="27">IF(M10&lt;20,1,IF(M10&lt;50,2,IF(M10&lt;100,3,4)))</f>
        <v>1</v>
      </c>
      <c r="O10" s="67">
        <f t="shared" si="6"/>
        <v>2</v>
      </c>
      <c r="P10" s="65">
        <v>11.295439</v>
      </c>
      <c r="Q10" s="62">
        <f t="shared" si="7"/>
        <v>0.98135873153779329</v>
      </c>
      <c r="R10" s="61">
        <f t="shared" si="8"/>
        <v>1</v>
      </c>
      <c r="S10" s="62">
        <v>12.434059999999999</v>
      </c>
      <c r="T10" s="82">
        <f t="shared" si="9"/>
        <v>1</v>
      </c>
      <c r="U10" s="66">
        <v>500.85</v>
      </c>
      <c r="V10" s="60">
        <v>170.44</v>
      </c>
      <c r="W10" s="62">
        <f t="shared" si="10"/>
        <v>34.030148747129878</v>
      </c>
      <c r="X10" s="61">
        <f t="shared" si="11"/>
        <v>2</v>
      </c>
      <c r="Y10" s="67">
        <f t="shared" si="12"/>
        <v>6</v>
      </c>
      <c r="Z10" s="71">
        <v>85.769499999999994</v>
      </c>
      <c r="AA10" s="63">
        <f t="shared" si="13"/>
        <v>7.4517376194613378</v>
      </c>
      <c r="AB10" s="67">
        <f t="shared" si="14"/>
        <v>1</v>
      </c>
      <c r="AC10" s="65">
        <v>0</v>
      </c>
      <c r="AD10" s="62">
        <f t="shared" si="15"/>
        <v>0</v>
      </c>
      <c r="AE10" s="119">
        <v>0</v>
      </c>
      <c r="AF10" s="71">
        <v>0</v>
      </c>
      <c r="AG10" s="62">
        <f t="shared" si="16"/>
        <v>0</v>
      </c>
      <c r="AH10" s="67">
        <f t="shared" si="17"/>
        <v>1</v>
      </c>
      <c r="AI10" s="71">
        <v>140.276665334</v>
      </c>
      <c r="AJ10" s="62">
        <f t="shared" si="18"/>
        <v>12.187373182797568</v>
      </c>
      <c r="AK10" s="60">
        <f t="shared" si="19"/>
        <v>2</v>
      </c>
      <c r="AL10" s="74">
        <f t="shared" si="20"/>
        <v>4</v>
      </c>
      <c r="AM10" s="78">
        <f t="shared" si="21"/>
        <v>2.8571428571428572</v>
      </c>
      <c r="AN10" s="103">
        <f t="shared" si="22"/>
        <v>2</v>
      </c>
      <c r="AO10" s="80">
        <v>1</v>
      </c>
      <c r="AP10" s="82">
        <f t="shared" si="23"/>
        <v>2</v>
      </c>
      <c r="AQ10" s="38">
        <f t="shared" si="24"/>
        <v>1</v>
      </c>
      <c r="AR10" s="38">
        <v>2</v>
      </c>
      <c r="AS10" s="96">
        <f>AQ10-AR10</f>
        <v>-1</v>
      </c>
      <c r="AT10" s="132">
        <f>IF(AS10&lt;-1,1,IF(AS10&lt;1,2,IF(AS10=1,3,4)))</f>
        <v>2</v>
      </c>
      <c r="AU10" s="64">
        <v>3</v>
      </c>
      <c r="AV10" s="136">
        <v>4</v>
      </c>
      <c r="AW10" s="60">
        <f t="shared" si="25"/>
        <v>12</v>
      </c>
      <c r="AX10" s="156">
        <f t="shared" si="26"/>
        <v>3</v>
      </c>
    </row>
    <row r="11" spans="1:50" ht="15" x14ac:dyDescent="0.25">
      <c r="A11" s="5">
        <v>4</v>
      </c>
      <c r="B11" s="14" t="s">
        <v>29</v>
      </c>
      <c r="C11" s="66">
        <v>2072</v>
      </c>
      <c r="D11" s="60">
        <v>733</v>
      </c>
      <c r="E11" s="61">
        <f t="shared" si="0"/>
        <v>1</v>
      </c>
      <c r="F11" s="67">
        <f t="shared" si="1"/>
        <v>3</v>
      </c>
      <c r="G11" s="65">
        <v>2.5038650000000002</v>
      </c>
      <c r="H11" s="62">
        <f t="shared" si="2"/>
        <v>0.12084290540540542</v>
      </c>
      <c r="I11" s="82">
        <f t="shared" si="3"/>
        <v>1</v>
      </c>
      <c r="J11" s="66">
        <v>17.450020000000002</v>
      </c>
      <c r="K11" s="61">
        <f t="shared" si="4"/>
        <v>2</v>
      </c>
      <c r="L11" s="67">
        <f t="shared" si="5"/>
        <v>6</v>
      </c>
      <c r="M11" s="66">
        <v>7</v>
      </c>
      <c r="N11" s="61">
        <f t="shared" si="27"/>
        <v>1</v>
      </c>
      <c r="O11" s="67">
        <f t="shared" si="6"/>
        <v>2</v>
      </c>
      <c r="P11" s="65">
        <v>8.1199349999999999</v>
      </c>
      <c r="Q11" s="62">
        <f t="shared" si="7"/>
        <v>0.39188875482625485</v>
      </c>
      <c r="R11" s="61">
        <f t="shared" si="8"/>
        <v>1</v>
      </c>
      <c r="S11" s="62">
        <v>52.636650000000003</v>
      </c>
      <c r="T11" s="82">
        <f t="shared" si="9"/>
        <v>1</v>
      </c>
      <c r="U11" s="66">
        <v>711.89</v>
      </c>
      <c r="V11" s="60">
        <v>525.46</v>
      </c>
      <c r="W11" s="62">
        <f t="shared" si="10"/>
        <v>73.811965331722604</v>
      </c>
      <c r="X11" s="61">
        <f t="shared" si="11"/>
        <v>4</v>
      </c>
      <c r="Y11" s="67">
        <f t="shared" si="12"/>
        <v>12</v>
      </c>
      <c r="Z11" s="71">
        <v>562.21299999999997</v>
      </c>
      <c r="AA11" s="63">
        <f t="shared" si="13"/>
        <v>27.133832046332046</v>
      </c>
      <c r="AB11" s="67">
        <f t="shared" si="14"/>
        <v>2</v>
      </c>
      <c r="AC11" s="65">
        <v>0</v>
      </c>
      <c r="AD11" s="62">
        <f t="shared" si="15"/>
        <v>0</v>
      </c>
      <c r="AE11" s="119">
        <v>0</v>
      </c>
      <c r="AF11" s="71">
        <v>582.20360000000005</v>
      </c>
      <c r="AG11" s="62">
        <f t="shared" si="16"/>
        <v>28.098629343629344</v>
      </c>
      <c r="AH11" s="67">
        <f t="shared" si="17"/>
        <v>2</v>
      </c>
      <c r="AI11" s="71">
        <v>1068.64684708</v>
      </c>
      <c r="AJ11" s="62">
        <f t="shared" si="18"/>
        <v>51.575620032818534</v>
      </c>
      <c r="AK11" s="60">
        <f t="shared" si="19"/>
        <v>3</v>
      </c>
      <c r="AL11" s="74">
        <f t="shared" si="20"/>
        <v>6</v>
      </c>
      <c r="AM11" s="78">
        <f t="shared" si="21"/>
        <v>4.7142857142857144</v>
      </c>
      <c r="AN11" s="103">
        <f t="shared" si="22"/>
        <v>4</v>
      </c>
      <c r="AO11" s="80">
        <v>3</v>
      </c>
      <c r="AP11" s="82">
        <f t="shared" si="23"/>
        <v>12</v>
      </c>
      <c r="AQ11" s="38">
        <f t="shared" si="24"/>
        <v>4</v>
      </c>
      <c r="AR11" s="38">
        <v>2</v>
      </c>
      <c r="AS11" s="96">
        <f>AQ11-AR11</f>
        <v>2</v>
      </c>
      <c r="AT11" s="130">
        <f>IF(AS11&lt;-1,1,IF(AS11&lt;1,2,IF(AS11=1,3,4)))</f>
        <v>4</v>
      </c>
      <c r="AU11" s="64">
        <v>3</v>
      </c>
      <c r="AV11" s="136">
        <v>4</v>
      </c>
      <c r="AW11" s="60">
        <f t="shared" si="25"/>
        <v>12</v>
      </c>
      <c r="AX11" s="156">
        <f t="shared" si="26"/>
        <v>3</v>
      </c>
    </row>
    <row r="12" spans="1:50" ht="15" x14ac:dyDescent="0.25">
      <c r="A12" s="5">
        <v>5</v>
      </c>
      <c r="B12" s="14" t="s">
        <v>30</v>
      </c>
      <c r="C12" s="66">
        <v>8249</v>
      </c>
      <c r="D12" s="60">
        <v>1644</v>
      </c>
      <c r="E12" s="61">
        <f t="shared" si="0"/>
        <v>2</v>
      </c>
      <c r="F12" s="67">
        <f t="shared" si="1"/>
        <v>6</v>
      </c>
      <c r="G12" s="65">
        <v>6.7809749999999998</v>
      </c>
      <c r="H12" s="62">
        <f t="shared" si="2"/>
        <v>8.220360043641653E-2</v>
      </c>
      <c r="I12" s="82">
        <f t="shared" si="3"/>
        <v>1</v>
      </c>
      <c r="J12" s="66">
        <v>67.598710000000011</v>
      </c>
      <c r="K12" s="61">
        <f t="shared" si="4"/>
        <v>3</v>
      </c>
      <c r="L12" s="67">
        <f t="shared" si="5"/>
        <v>9</v>
      </c>
      <c r="M12" s="66">
        <v>13</v>
      </c>
      <c r="N12" s="61">
        <f t="shared" si="27"/>
        <v>1</v>
      </c>
      <c r="O12" s="67">
        <f t="shared" si="6"/>
        <v>2</v>
      </c>
      <c r="P12" s="65">
        <v>365.81712700000003</v>
      </c>
      <c r="Q12" s="62">
        <f t="shared" si="7"/>
        <v>4.4346845314583589</v>
      </c>
      <c r="R12" s="61">
        <f t="shared" si="8"/>
        <v>2</v>
      </c>
      <c r="S12" s="62">
        <v>162.23176000000001</v>
      </c>
      <c r="T12" s="82">
        <f t="shared" si="9"/>
        <v>3</v>
      </c>
      <c r="U12" s="66">
        <v>1234.46</v>
      </c>
      <c r="V12" s="60">
        <v>834.73</v>
      </c>
      <c r="W12" s="62">
        <f t="shared" si="10"/>
        <v>67.619039904087614</v>
      </c>
      <c r="X12" s="61">
        <f t="shared" si="11"/>
        <v>3</v>
      </c>
      <c r="Y12" s="67">
        <f t="shared" si="12"/>
        <v>9</v>
      </c>
      <c r="Z12" s="71">
        <v>3862.2406000000001</v>
      </c>
      <c r="AA12" s="63">
        <f t="shared" si="13"/>
        <v>46.820712813674383</v>
      </c>
      <c r="AB12" s="67">
        <f t="shared" si="14"/>
        <v>2</v>
      </c>
      <c r="AC12" s="65">
        <v>194.055331</v>
      </c>
      <c r="AD12" s="62">
        <f t="shared" si="15"/>
        <v>2.3524709783004001</v>
      </c>
      <c r="AE12" s="119">
        <f>IF(AD12&lt;1,1,IF(AD12&lt;10,2,IF(AD12&lt;15,3,4)))</f>
        <v>2</v>
      </c>
      <c r="AF12" s="71">
        <v>1624.5944999999999</v>
      </c>
      <c r="AG12" s="62">
        <f t="shared" si="16"/>
        <v>19.694441750515214</v>
      </c>
      <c r="AH12" s="67">
        <f t="shared" si="17"/>
        <v>2</v>
      </c>
      <c r="AI12" s="71">
        <v>4477.9643961600004</v>
      </c>
      <c r="AJ12" s="62">
        <f t="shared" si="18"/>
        <v>54.284936309370835</v>
      </c>
      <c r="AK12" s="60">
        <f t="shared" si="19"/>
        <v>3</v>
      </c>
      <c r="AL12" s="74">
        <f t="shared" si="20"/>
        <v>6</v>
      </c>
      <c r="AM12" s="78">
        <f t="shared" si="21"/>
        <v>5.1428571428571432</v>
      </c>
      <c r="AN12" s="103">
        <f t="shared" si="22"/>
        <v>4</v>
      </c>
      <c r="AO12" s="80">
        <v>4</v>
      </c>
      <c r="AP12" s="82">
        <f t="shared" si="23"/>
        <v>16</v>
      </c>
      <c r="AQ12" s="38">
        <f t="shared" si="24"/>
        <v>4</v>
      </c>
      <c r="AR12" s="38" t="s">
        <v>82</v>
      </c>
      <c r="AS12" s="96" t="s">
        <v>82</v>
      </c>
      <c r="AT12" s="130">
        <f>AQ12</f>
        <v>4</v>
      </c>
      <c r="AU12" s="64">
        <v>3</v>
      </c>
      <c r="AV12" s="136">
        <v>4</v>
      </c>
      <c r="AW12" s="60">
        <f t="shared" si="25"/>
        <v>12</v>
      </c>
      <c r="AX12" s="156">
        <f t="shared" si="26"/>
        <v>3</v>
      </c>
    </row>
    <row r="13" spans="1:50" ht="15" x14ac:dyDescent="0.25">
      <c r="A13" s="5">
        <v>6</v>
      </c>
      <c r="B13" s="14" t="s">
        <v>31</v>
      </c>
      <c r="C13" s="66">
        <v>15255</v>
      </c>
      <c r="D13" s="60">
        <v>4985</v>
      </c>
      <c r="E13" s="61">
        <f t="shared" si="0"/>
        <v>4</v>
      </c>
      <c r="F13" s="67">
        <f t="shared" si="1"/>
        <v>12</v>
      </c>
      <c r="G13" s="65">
        <v>127.433093</v>
      </c>
      <c r="H13" s="62">
        <f t="shared" si="2"/>
        <v>0.83535295313012137</v>
      </c>
      <c r="I13" s="82">
        <f t="shared" si="3"/>
        <v>1</v>
      </c>
      <c r="J13" s="66">
        <v>105.06946000000001</v>
      </c>
      <c r="K13" s="61">
        <f t="shared" si="4"/>
        <v>4</v>
      </c>
      <c r="L13" s="67">
        <f t="shared" si="5"/>
        <v>12</v>
      </c>
      <c r="M13" s="66">
        <v>1</v>
      </c>
      <c r="N13" s="61">
        <f t="shared" si="27"/>
        <v>1</v>
      </c>
      <c r="O13" s="67">
        <f t="shared" si="6"/>
        <v>2</v>
      </c>
      <c r="P13" s="65">
        <v>37.675422999999995</v>
      </c>
      <c r="Q13" s="62">
        <f t="shared" si="7"/>
        <v>0.24697098000655521</v>
      </c>
      <c r="R13" s="61">
        <f t="shared" si="8"/>
        <v>1</v>
      </c>
      <c r="S13" s="62">
        <v>110.63877000000001</v>
      </c>
      <c r="T13" s="82">
        <f t="shared" si="9"/>
        <v>2</v>
      </c>
      <c r="U13" s="66">
        <v>993.08</v>
      </c>
      <c r="V13" s="60">
        <v>591.16</v>
      </c>
      <c r="W13" s="62">
        <f t="shared" si="10"/>
        <v>59.527933298425097</v>
      </c>
      <c r="X13" s="61">
        <f t="shared" si="11"/>
        <v>3</v>
      </c>
      <c r="Y13" s="67">
        <f t="shared" si="12"/>
        <v>9</v>
      </c>
      <c r="Z13" s="71">
        <v>7123.1378999999997</v>
      </c>
      <c r="AA13" s="63">
        <f t="shared" si="13"/>
        <v>46.693791543756141</v>
      </c>
      <c r="AB13" s="67">
        <f t="shared" si="14"/>
        <v>2</v>
      </c>
      <c r="AC13" s="65">
        <v>0</v>
      </c>
      <c r="AD13" s="62">
        <f t="shared" si="15"/>
        <v>0</v>
      </c>
      <c r="AE13" s="119">
        <v>0</v>
      </c>
      <c r="AF13" s="71">
        <v>10751.1019</v>
      </c>
      <c r="AG13" s="62">
        <f t="shared" si="16"/>
        <v>70.475921992789253</v>
      </c>
      <c r="AH13" s="67">
        <f t="shared" si="17"/>
        <v>4</v>
      </c>
      <c r="AI13" s="71">
        <v>5233.4403823499997</v>
      </c>
      <c r="AJ13" s="62">
        <f t="shared" si="18"/>
        <v>34.306393853490661</v>
      </c>
      <c r="AK13" s="60">
        <f t="shared" si="19"/>
        <v>3</v>
      </c>
      <c r="AL13" s="74">
        <f t="shared" si="20"/>
        <v>6</v>
      </c>
      <c r="AM13" s="78">
        <f t="shared" si="21"/>
        <v>6.7142857142857144</v>
      </c>
      <c r="AN13" s="103">
        <f t="shared" si="22"/>
        <v>4</v>
      </c>
      <c r="AO13" s="80">
        <v>2</v>
      </c>
      <c r="AP13" s="82">
        <f t="shared" si="23"/>
        <v>8</v>
      </c>
      <c r="AQ13" s="38">
        <f t="shared" si="24"/>
        <v>3</v>
      </c>
      <c r="AR13" s="38">
        <v>2</v>
      </c>
      <c r="AS13" s="96">
        <f t="shared" ref="AS13:AS33" si="28">AQ13-AR13</f>
        <v>1</v>
      </c>
      <c r="AT13" s="131">
        <f t="shared" ref="AT13:AT33" si="29">IF(AS13&lt;-1,1,IF(AS13&lt;1,2,IF(AS13=1,3,4)))</f>
        <v>3</v>
      </c>
      <c r="AU13" s="64">
        <v>3</v>
      </c>
      <c r="AV13" s="136">
        <v>4</v>
      </c>
      <c r="AW13" s="60">
        <f t="shared" si="25"/>
        <v>12</v>
      </c>
      <c r="AX13" s="156">
        <f t="shared" si="26"/>
        <v>3</v>
      </c>
    </row>
    <row r="14" spans="1:50" ht="15" x14ac:dyDescent="0.25">
      <c r="A14" s="5">
        <v>7</v>
      </c>
      <c r="B14" s="14" t="s">
        <v>32</v>
      </c>
      <c r="C14" s="66">
        <v>7545</v>
      </c>
      <c r="D14" s="60">
        <v>855</v>
      </c>
      <c r="E14" s="61">
        <f t="shared" si="0"/>
        <v>1</v>
      </c>
      <c r="F14" s="67">
        <f t="shared" si="1"/>
        <v>3</v>
      </c>
      <c r="G14" s="65">
        <v>229.62782000000001</v>
      </c>
      <c r="H14" s="62">
        <f t="shared" si="2"/>
        <v>3.0434436050364484</v>
      </c>
      <c r="I14" s="82">
        <f t="shared" si="3"/>
        <v>3</v>
      </c>
      <c r="J14" s="66">
        <v>12.932739999999999</v>
      </c>
      <c r="K14" s="61">
        <f t="shared" si="4"/>
        <v>2</v>
      </c>
      <c r="L14" s="67">
        <f t="shared" si="5"/>
        <v>6</v>
      </c>
      <c r="M14" s="66">
        <v>12</v>
      </c>
      <c r="N14" s="61">
        <f t="shared" si="27"/>
        <v>1</v>
      </c>
      <c r="O14" s="67">
        <f t="shared" si="6"/>
        <v>2</v>
      </c>
      <c r="P14" s="65">
        <v>21.718239999999998</v>
      </c>
      <c r="Q14" s="62">
        <f t="shared" si="7"/>
        <v>0.28784943671305496</v>
      </c>
      <c r="R14" s="61">
        <f t="shared" si="8"/>
        <v>1</v>
      </c>
      <c r="S14" s="62">
        <v>216.51510999999999</v>
      </c>
      <c r="T14" s="82">
        <f t="shared" si="9"/>
        <v>4</v>
      </c>
      <c r="U14" s="66">
        <v>831.6</v>
      </c>
      <c r="V14" s="60">
        <v>531.22</v>
      </c>
      <c r="W14" s="62">
        <f t="shared" si="10"/>
        <v>63.879268879268878</v>
      </c>
      <c r="X14" s="61">
        <f t="shared" si="11"/>
        <v>3</v>
      </c>
      <c r="Y14" s="67">
        <f t="shared" si="12"/>
        <v>9</v>
      </c>
      <c r="Z14" s="71">
        <v>6358.7039999999997</v>
      </c>
      <c r="AA14" s="63">
        <f t="shared" si="13"/>
        <v>84.277057654075534</v>
      </c>
      <c r="AB14" s="67">
        <f t="shared" si="14"/>
        <v>4</v>
      </c>
      <c r="AC14" s="65">
        <v>270.65278000000001</v>
      </c>
      <c r="AD14" s="62">
        <f t="shared" si="15"/>
        <v>3.5871806494367129</v>
      </c>
      <c r="AE14" s="119">
        <f>IF(AD14&lt;1,1,IF(AD14&lt;10,2,IF(AD14&lt;15,3,4)))</f>
        <v>2</v>
      </c>
      <c r="AF14" s="71">
        <v>5578.4973</v>
      </c>
      <c r="AG14" s="62">
        <f t="shared" si="16"/>
        <v>73.936345924453278</v>
      </c>
      <c r="AH14" s="67">
        <f t="shared" si="17"/>
        <v>4</v>
      </c>
      <c r="AI14" s="71">
        <v>6314.8845231200003</v>
      </c>
      <c r="AJ14" s="62">
        <f t="shared" si="18"/>
        <v>83.696282612591119</v>
      </c>
      <c r="AK14" s="60">
        <f t="shared" si="19"/>
        <v>4</v>
      </c>
      <c r="AL14" s="74">
        <f t="shared" si="20"/>
        <v>8</v>
      </c>
      <c r="AM14" s="78">
        <f t="shared" si="21"/>
        <v>5.1428571428571432</v>
      </c>
      <c r="AN14" s="103">
        <f t="shared" si="22"/>
        <v>4</v>
      </c>
      <c r="AO14" s="80">
        <v>3</v>
      </c>
      <c r="AP14" s="82">
        <f t="shared" si="23"/>
        <v>12</v>
      </c>
      <c r="AQ14" s="38">
        <f t="shared" si="24"/>
        <v>4</v>
      </c>
      <c r="AR14" s="38">
        <v>2</v>
      </c>
      <c r="AS14" s="96">
        <f t="shared" si="28"/>
        <v>2</v>
      </c>
      <c r="AT14" s="130">
        <f t="shared" si="29"/>
        <v>4</v>
      </c>
      <c r="AU14" s="64">
        <v>3</v>
      </c>
      <c r="AV14" s="136">
        <v>4</v>
      </c>
      <c r="AW14" s="60">
        <f t="shared" si="25"/>
        <v>12</v>
      </c>
      <c r="AX14" s="156">
        <f t="shared" si="26"/>
        <v>3</v>
      </c>
    </row>
    <row r="15" spans="1:50" ht="15" x14ac:dyDescent="0.25">
      <c r="A15" s="5">
        <v>8</v>
      </c>
      <c r="B15" s="14" t="s">
        <v>33</v>
      </c>
      <c r="C15" s="66">
        <v>3799</v>
      </c>
      <c r="D15" s="60">
        <v>445</v>
      </c>
      <c r="E15" s="61">
        <f t="shared" si="0"/>
        <v>1</v>
      </c>
      <c r="F15" s="67">
        <f t="shared" si="1"/>
        <v>3</v>
      </c>
      <c r="G15" s="65">
        <v>12.795802</v>
      </c>
      <c r="H15" s="62">
        <f t="shared" si="2"/>
        <v>0.33682026849170832</v>
      </c>
      <c r="I15" s="82">
        <f t="shared" si="3"/>
        <v>1</v>
      </c>
      <c r="J15" s="66">
        <v>8.4078900000000001</v>
      </c>
      <c r="K15" s="61">
        <f t="shared" si="4"/>
        <v>1</v>
      </c>
      <c r="L15" s="67">
        <f t="shared" si="5"/>
        <v>3</v>
      </c>
      <c r="M15" s="66">
        <v>7</v>
      </c>
      <c r="N15" s="61">
        <f t="shared" si="27"/>
        <v>1</v>
      </c>
      <c r="O15" s="67">
        <f t="shared" si="6"/>
        <v>2</v>
      </c>
      <c r="P15" s="65">
        <v>20.61111</v>
      </c>
      <c r="Q15" s="62">
        <f t="shared" si="7"/>
        <v>0.54254040536983417</v>
      </c>
      <c r="R15" s="61">
        <f t="shared" si="8"/>
        <v>1</v>
      </c>
      <c r="S15" s="62">
        <v>69.709509999999995</v>
      </c>
      <c r="T15" s="82">
        <f t="shared" si="9"/>
        <v>1</v>
      </c>
      <c r="U15" s="66">
        <v>485.02</v>
      </c>
      <c r="V15" s="60">
        <v>244.44</v>
      </c>
      <c r="W15" s="62">
        <f t="shared" si="10"/>
        <v>50.397921735186181</v>
      </c>
      <c r="X15" s="61">
        <f t="shared" si="11"/>
        <v>3</v>
      </c>
      <c r="Y15" s="67">
        <f t="shared" si="12"/>
        <v>9</v>
      </c>
      <c r="Z15" s="71">
        <v>3161.0758999999998</v>
      </c>
      <c r="AA15" s="63">
        <f t="shared" si="13"/>
        <v>83.208104764411686</v>
      </c>
      <c r="AB15" s="67">
        <f t="shared" si="14"/>
        <v>4</v>
      </c>
      <c r="AC15" s="65">
        <v>713.12683400000003</v>
      </c>
      <c r="AD15" s="62">
        <f t="shared" si="15"/>
        <v>18.771435483021847</v>
      </c>
      <c r="AE15" s="119">
        <f>IF(AD15&lt;1,1,IF(AD15&lt;10,2,IF(AD15&lt;15,3,4)))</f>
        <v>4</v>
      </c>
      <c r="AF15" s="71">
        <v>2507.4630000000002</v>
      </c>
      <c r="AG15" s="62">
        <f t="shared" si="16"/>
        <v>66.003237694130036</v>
      </c>
      <c r="AH15" s="67">
        <f t="shared" si="17"/>
        <v>4</v>
      </c>
      <c r="AI15" s="71">
        <v>2538.04267596</v>
      </c>
      <c r="AJ15" s="62">
        <f t="shared" si="18"/>
        <v>66.808177835219794</v>
      </c>
      <c r="AK15" s="60">
        <f t="shared" si="19"/>
        <v>4</v>
      </c>
      <c r="AL15" s="74">
        <f t="shared" si="20"/>
        <v>8</v>
      </c>
      <c r="AM15" s="78">
        <f t="shared" si="21"/>
        <v>4.7142857142857144</v>
      </c>
      <c r="AN15" s="103">
        <f t="shared" si="22"/>
        <v>4</v>
      </c>
      <c r="AO15" s="80">
        <v>4</v>
      </c>
      <c r="AP15" s="82">
        <f t="shared" si="23"/>
        <v>16</v>
      </c>
      <c r="AQ15" s="38">
        <f t="shared" si="24"/>
        <v>4</v>
      </c>
      <c r="AR15" s="38">
        <v>3</v>
      </c>
      <c r="AS15" s="96">
        <f t="shared" si="28"/>
        <v>1</v>
      </c>
      <c r="AT15" s="131">
        <f t="shared" si="29"/>
        <v>3</v>
      </c>
      <c r="AU15" s="64">
        <v>3</v>
      </c>
      <c r="AV15" s="136">
        <v>4</v>
      </c>
      <c r="AW15" s="60">
        <f t="shared" si="25"/>
        <v>12</v>
      </c>
      <c r="AX15" s="156">
        <f t="shared" si="26"/>
        <v>3</v>
      </c>
    </row>
    <row r="16" spans="1:50" ht="15" x14ac:dyDescent="0.25">
      <c r="A16" s="5">
        <v>9</v>
      </c>
      <c r="B16" s="14" t="s">
        <v>34</v>
      </c>
      <c r="C16" s="66">
        <v>13033</v>
      </c>
      <c r="D16" s="60">
        <v>6048</v>
      </c>
      <c r="E16" s="61">
        <f t="shared" si="0"/>
        <v>4</v>
      </c>
      <c r="F16" s="67">
        <f t="shared" si="1"/>
        <v>12</v>
      </c>
      <c r="G16" s="65">
        <v>16.965933</v>
      </c>
      <c r="H16" s="62">
        <f t="shared" si="2"/>
        <v>0.13017672830507174</v>
      </c>
      <c r="I16" s="82">
        <f t="shared" si="3"/>
        <v>1</v>
      </c>
      <c r="J16" s="66">
        <v>144.59032999999999</v>
      </c>
      <c r="K16" s="61">
        <f t="shared" si="4"/>
        <v>4</v>
      </c>
      <c r="L16" s="67">
        <f t="shared" si="5"/>
        <v>12</v>
      </c>
      <c r="M16" s="66">
        <v>1</v>
      </c>
      <c r="N16" s="61">
        <f t="shared" si="27"/>
        <v>1</v>
      </c>
      <c r="O16" s="67">
        <f t="shared" si="6"/>
        <v>2</v>
      </c>
      <c r="P16" s="65">
        <v>38.773687000000002</v>
      </c>
      <c r="Q16" s="62">
        <f t="shared" si="7"/>
        <v>0.29750392848921969</v>
      </c>
      <c r="R16" s="61">
        <f t="shared" si="8"/>
        <v>1</v>
      </c>
      <c r="S16" s="62">
        <v>311.91379000000001</v>
      </c>
      <c r="T16" s="82">
        <f t="shared" si="9"/>
        <v>4</v>
      </c>
      <c r="U16" s="66">
        <v>1148</v>
      </c>
      <c r="V16" s="60">
        <v>835.44</v>
      </c>
      <c r="W16" s="62">
        <f t="shared" si="10"/>
        <v>72.773519163763069</v>
      </c>
      <c r="X16" s="61">
        <f t="shared" si="11"/>
        <v>4</v>
      </c>
      <c r="Y16" s="67">
        <f t="shared" si="12"/>
        <v>12</v>
      </c>
      <c r="Z16" s="71">
        <v>3576.4594999999999</v>
      </c>
      <c r="AA16" s="63">
        <f t="shared" si="13"/>
        <v>27.441567559272617</v>
      </c>
      <c r="AB16" s="67">
        <f t="shared" si="14"/>
        <v>2</v>
      </c>
      <c r="AC16" s="65">
        <v>0</v>
      </c>
      <c r="AD16" s="62">
        <f t="shared" si="15"/>
        <v>0</v>
      </c>
      <c r="AE16" s="119">
        <v>0</v>
      </c>
      <c r="AF16" s="71">
        <v>3486.4195</v>
      </c>
      <c r="AG16" s="62">
        <f t="shared" si="16"/>
        <v>26.750705900406658</v>
      </c>
      <c r="AH16" s="67">
        <f t="shared" si="17"/>
        <v>2</v>
      </c>
      <c r="AI16" s="71">
        <v>3834.4667261899999</v>
      </c>
      <c r="AJ16" s="62">
        <f t="shared" si="18"/>
        <v>29.421213275454615</v>
      </c>
      <c r="AK16" s="60">
        <f t="shared" si="19"/>
        <v>2</v>
      </c>
      <c r="AL16" s="74">
        <f t="shared" si="20"/>
        <v>4</v>
      </c>
      <c r="AM16" s="78">
        <f t="shared" si="21"/>
        <v>6.5714285714285712</v>
      </c>
      <c r="AN16" s="103">
        <f t="shared" si="22"/>
        <v>4</v>
      </c>
      <c r="AO16" s="80">
        <v>2</v>
      </c>
      <c r="AP16" s="82">
        <f t="shared" si="23"/>
        <v>8</v>
      </c>
      <c r="AQ16" s="38">
        <f t="shared" si="24"/>
        <v>3</v>
      </c>
      <c r="AR16" s="38">
        <v>2</v>
      </c>
      <c r="AS16" s="96">
        <f t="shared" si="28"/>
        <v>1</v>
      </c>
      <c r="AT16" s="131">
        <f t="shared" si="29"/>
        <v>3</v>
      </c>
      <c r="AU16" s="64">
        <v>3</v>
      </c>
      <c r="AV16" s="136">
        <v>4</v>
      </c>
      <c r="AW16" s="60">
        <f t="shared" si="25"/>
        <v>12</v>
      </c>
      <c r="AX16" s="156">
        <f t="shared" si="26"/>
        <v>3</v>
      </c>
    </row>
    <row r="17" spans="1:50" ht="15" x14ac:dyDescent="0.25">
      <c r="A17" s="5">
        <v>10</v>
      </c>
      <c r="B17" s="14" t="s">
        <v>35</v>
      </c>
      <c r="C17" s="66">
        <v>10485</v>
      </c>
      <c r="D17" s="60">
        <v>2319</v>
      </c>
      <c r="E17" s="61">
        <f t="shared" si="0"/>
        <v>3</v>
      </c>
      <c r="F17" s="67">
        <f t="shared" si="1"/>
        <v>9</v>
      </c>
      <c r="G17" s="65">
        <v>5.8714149999999998</v>
      </c>
      <c r="H17" s="62">
        <f t="shared" si="2"/>
        <v>5.5998235574630427E-2</v>
      </c>
      <c r="I17" s="82">
        <f t="shared" si="3"/>
        <v>1</v>
      </c>
      <c r="J17" s="66">
        <v>39.47278</v>
      </c>
      <c r="K17" s="61">
        <f t="shared" si="4"/>
        <v>2</v>
      </c>
      <c r="L17" s="67">
        <f t="shared" si="5"/>
        <v>6</v>
      </c>
      <c r="M17" s="66">
        <v>46</v>
      </c>
      <c r="N17" s="61">
        <f t="shared" si="27"/>
        <v>2</v>
      </c>
      <c r="O17" s="67">
        <f t="shared" si="6"/>
        <v>4</v>
      </c>
      <c r="P17" s="65">
        <v>23.198617000000002</v>
      </c>
      <c r="Q17" s="62">
        <f t="shared" si="7"/>
        <v>0.22125528850739151</v>
      </c>
      <c r="R17" s="61">
        <f t="shared" si="8"/>
        <v>1</v>
      </c>
      <c r="S17" s="62">
        <v>71.486910000000009</v>
      </c>
      <c r="T17" s="82">
        <f t="shared" si="9"/>
        <v>1</v>
      </c>
      <c r="U17" s="66">
        <v>842.89</v>
      </c>
      <c r="V17" s="60">
        <v>586.21</v>
      </c>
      <c r="W17" s="62">
        <f t="shared" si="10"/>
        <v>69.547627804339839</v>
      </c>
      <c r="X17" s="61">
        <f t="shared" si="11"/>
        <v>3</v>
      </c>
      <c r="Y17" s="67">
        <f t="shared" si="12"/>
        <v>9</v>
      </c>
      <c r="Z17" s="71">
        <v>1139.2252000000001</v>
      </c>
      <c r="AA17" s="63">
        <f t="shared" si="13"/>
        <v>10.865285646161183</v>
      </c>
      <c r="AB17" s="67">
        <f t="shared" si="14"/>
        <v>1</v>
      </c>
      <c r="AC17" s="65">
        <v>0</v>
      </c>
      <c r="AD17" s="62">
        <f t="shared" si="15"/>
        <v>0</v>
      </c>
      <c r="AE17" s="119">
        <v>0</v>
      </c>
      <c r="AF17" s="71">
        <v>4395.1949000000004</v>
      </c>
      <c r="AG17" s="62">
        <f t="shared" si="16"/>
        <v>41.91888316642823</v>
      </c>
      <c r="AH17" s="67">
        <f t="shared" si="17"/>
        <v>3</v>
      </c>
      <c r="AI17" s="71">
        <v>2181.75274395</v>
      </c>
      <c r="AJ17" s="62">
        <f t="shared" si="18"/>
        <v>20.808323738197423</v>
      </c>
      <c r="AK17" s="60">
        <f t="shared" si="19"/>
        <v>2</v>
      </c>
      <c r="AL17" s="74">
        <f t="shared" si="20"/>
        <v>4</v>
      </c>
      <c r="AM17" s="78">
        <f t="shared" si="21"/>
        <v>5.1428571428571432</v>
      </c>
      <c r="AN17" s="103">
        <f t="shared" si="22"/>
        <v>4</v>
      </c>
      <c r="AO17" s="80">
        <v>1</v>
      </c>
      <c r="AP17" s="82">
        <f t="shared" si="23"/>
        <v>4</v>
      </c>
      <c r="AQ17" s="38">
        <f t="shared" si="24"/>
        <v>2</v>
      </c>
      <c r="AR17" s="38">
        <v>3</v>
      </c>
      <c r="AS17" s="96">
        <f t="shared" si="28"/>
        <v>-1</v>
      </c>
      <c r="AT17" s="132">
        <f t="shared" si="29"/>
        <v>2</v>
      </c>
      <c r="AU17" s="64">
        <v>3</v>
      </c>
      <c r="AV17" s="136">
        <v>4</v>
      </c>
      <c r="AW17" s="60">
        <f t="shared" si="25"/>
        <v>12</v>
      </c>
      <c r="AX17" s="156">
        <f t="shared" si="26"/>
        <v>3</v>
      </c>
    </row>
    <row r="18" spans="1:50" ht="15" x14ac:dyDescent="0.25">
      <c r="A18" s="5">
        <v>11</v>
      </c>
      <c r="B18" s="14" t="s">
        <v>36</v>
      </c>
      <c r="C18" s="66">
        <v>15990</v>
      </c>
      <c r="D18" s="60">
        <v>4519</v>
      </c>
      <c r="E18" s="61">
        <f t="shared" si="0"/>
        <v>4</v>
      </c>
      <c r="F18" s="67">
        <f t="shared" si="1"/>
        <v>12</v>
      </c>
      <c r="G18" s="65">
        <v>5.1070970000000004</v>
      </c>
      <c r="H18" s="62">
        <f t="shared" si="2"/>
        <v>3.1939318323952477E-2</v>
      </c>
      <c r="I18" s="82">
        <f t="shared" si="3"/>
        <v>1</v>
      </c>
      <c r="J18" s="66">
        <v>94.266499999999994</v>
      </c>
      <c r="K18" s="61">
        <f t="shared" si="4"/>
        <v>3</v>
      </c>
      <c r="L18" s="67">
        <f t="shared" si="5"/>
        <v>9</v>
      </c>
      <c r="M18" s="66">
        <v>1</v>
      </c>
      <c r="N18" s="61">
        <f t="shared" si="27"/>
        <v>1</v>
      </c>
      <c r="O18" s="67">
        <f t="shared" si="6"/>
        <v>2</v>
      </c>
      <c r="P18" s="65">
        <v>47.954402000000002</v>
      </c>
      <c r="Q18" s="62">
        <f t="shared" si="7"/>
        <v>0.29990245153220768</v>
      </c>
      <c r="R18" s="61">
        <f t="shared" si="8"/>
        <v>1</v>
      </c>
      <c r="S18" s="62">
        <v>115.56383</v>
      </c>
      <c r="T18" s="82">
        <f t="shared" si="9"/>
        <v>2</v>
      </c>
      <c r="U18" s="66">
        <v>1150.77</v>
      </c>
      <c r="V18" s="60">
        <v>834.71</v>
      </c>
      <c r="W18" s="62">
        <f t="shared" si="10"/>
        <v>72.53491140714479</v>
      </c>
      <c r="X18" s="61">
        <f t="shared" si="11"/>
        <v>4</v>
      </c>
      <c r="Y18" s="67">
        <f t="shared" si="12"/>
        <v>12</v>
      </c>
      <c r="Z18" s="71">
        <v>5258.35</v>
      </c>
      <c r="AA18" s="63">
        <f t="shared" si="13"/>
        <v>32.885240775484682</v>
      </c>
      <c r="AB18" s="67">
        <f t="shared" si="14"/>
        <v>2</v>
      </c>
      <c r="AC18" s="65">
        <v>0</v>
      </c>
      <c r="AD18" s="62">
        <f t="shared" si="15"/>
        <v>0</v>
      </c>
      <c r="AE18" s="119">
        <v>0</v>
      </c>
      <c r="AF18" s="71">
        <v>9533.7981</v>
      </c>
      <c r="AG18" s="62">
        <f t="shared" si="16"/>
        <v>59.623502814258913</v>
      </c>
      <c r="AH18" s="67">
        <f t="shared" si="17"/>
        <v>3</v>
      </c>
      <c r="AI18" s="71">
        <v>5575.5172682599996</v>
      </c>
      <c r="AJ18" s="62">
        <f t="shared" si="18"/>
        <v>34.868775911569728</v>
      </c>
      <c r="AK18" s="60">
        <f t="shared" si="19"/>
        <v>3</v>
      </c>
      <c r="AL18" s="74">
        <f t="shared" si="20"/>
        <v>6</v>
      </c>
      <c r="AM18" s="78">
        <f t="shared" si="21"/>
        <v>6.5714285714285712</v>
      </c>
      <c r="AN18" s="103">
        <f t="shared" si="22"/>
        <v>4</v>
      </c>
      <c r="AO18" s="80">
        <v>2</v>
      </c>
      <c r="AP18" s="82">
        <f t="shared" si="23"/>
        <v>8</v>
      </c>
      <c r="AQ18" s="38">
        <f t="shared" si="24"/>
        <v>3</v>
      </c>
      <c r="AR18" s="38">
        <v>2</v>
      </c>
      <c r="AS18" s="96">
        <f t="shared" si="28"/>
        <v>1</v>
      </c>
      <c r="AT18" s="131">
        <f t="shared" si="29"/>
        <v>3</v>
      </c>
      <c r="AU18" s="64">
        <v>3</v>
      </c>
      <c r="AV18" s="136">
        <v>4</v>
      </c>
      <c r="AW18" s="60">
        <f t="shared" si="25"/>
        <v>12</v>
      </c>
      <c r="AX18" s="156">
        <f t="shared" si="26"/>
        <v>3</v>
      </c>
    </row>
    <row r="19" spans="1:50" ht="15" x14ac:dyDescent="0.25">
      <c r="A19" s="5">
        <v>12</v>
      </c>
      <c r="B19" s="14" t="s">
        <v>53</v>
      </c>
      <c r="C19" s="66">
        <v>14509</v>
      </c>
      <c r="D19" s="60">
        <v>2234</v>
      </c>
      <c r="E19" s="61">
        <f t="shared" si="0"/>
        <v>3</v>
      </c>
      <c r="F19" s="67">
        <f t="shared" si="1"/>
        <v>9</v>
      </c>
      <c r="G19" s="65">
        <v>57.287332999999997</v>
      </c>
      <c r="H19" s="62">
        <f t="shared" si="2"/>
        <v>0.39483998208008819</v>
      </c>
      <c r="I19" s="82">
        <f t="shared" si="3"/>
        <v>1</v>
      </c>
      <c r="J19" s="66">
        <v>86.607559999999992</v>
      </c>
      <c r="K19" s="61">
        <f t="shared" si="4"/>
        <v>3</v>
      </c>
      <c r="L19" s="67">
        <f t="shared" si="5"/>
        <v>9</v>
      </c>
      <c r="M19" s="66">
        <v>100</v>
      </c>
      <c r="N19" s="61">
        <f t="shared" si="27"/>
        <v>4</v>
      </c>
      <c r="O19" s="67">
        <f t="shared" si="6"/>
        <v>8</v>
      </c>
      <c r="P19" s="65">
        <v>58.193221999999999</v>
      </c>
      <c r="Q19" s="62">
        <f t="shared" si="7"/>
        <v>0.40108361706526979</v>
      </c>
      <c r="R19" s="61">
        <f t="shared" si="8"/>
        <v>1</v>
      </c>
      <c r="S19" s="62">
        <v>101.77495</v>
      </c>
      <c r="T19" s="82">
        <f t="shared" si="9"/>
        <v>2</v>
      </c>
      <c r="U19" s="66">
        <v>749.42</v>
      </c>
      <c r="V19" s="60">
        <v>414.83</v>
      </c>
      <c r="W19" s="62">
        <f t="shared" si="10"/>
        <v>55.353473352726112</v>
      </c>
      <c r="X19" s="61">
        <f t="shared" si="11"/>
        <v>3</v>
      </c>
      <c r="Y19" s="67">
        <f t="shared" si="12"/>
        <v>9</v>
      </c>
      <c r="Z19" s="71">
        <v>5655.4958999999999</v>
      </c>
      <c r="AA19" s="63">
        <f t="shared" si="13"/>
        <v>38.979225997656627</v>
      </c>
      <c r="AB19" s="67">
        <f t="shared" si="14"/>
        <v>2</v>
      </c>
      <c r="AC19" s="65">
        <v>0</v>
      </c>
      <c r="AD19" s="62">
        <f t="shared" si="15"/>
        <v>0</v>
      </c>
      <c r="AE19" s="119">
        <v>0</v>
      </c>
      <c r="AF19" s="71">
        <v>1889.7266</v>
      </c>
      <c r="AG19" s="62">
        <f t="shared" si="16"/>
        <v>13.024513060858778</v>
      </c>
      <c r="AH19" s="67">
        <f t="shared" si="17"/>
        <v>2</v>
      </c>
      <c r="AI19" s="71">
        <v>2563.1264766600002</v>
      </c>
      <c r="AJ19" s="62">
        <f t="shared" si="18"/>
        <v>17.665769361499763</v>
      </c>
      <c r="AK19" s="60">
        <f t="shared" si="19"/>
        <v>2</v>
      </c>
      <c r="AL19" s="74">
        <f t="shared" si="20"/>
        <v>4</v>
      </c>
      <c r="AM19" s="78">
        <f t="shared" si="21"/>
        <v>6.1428571428571432</v>
      </c>
      <c r="AN19" s="103">
        <f t="shared" si="22"/>
        <v>4</v>
      </c>
      <c r="AO19" s="80">
        <v>1</v>
      </c>
      <c r="AP19" s="82">
        <f t="shared" si="23"/>
        <v>4</v>
      </c>
      <c r="AQ19" s="38">
        <f t="shared" si="24"/>
        <v>2</v>
      </c>
      <c r="AR19" s="38">
        <v>2</v>
      </c>
      <c r="AS19" s="96">
        <f t="shared" si="28"/>
        <v>0</v>
      </c>
      <c r="AT19" s="132">
        <f t="shared" si="29"/>
        <v>2</v>
      </c>
      <c r="AU19" s="64">
        <v>3</v>
      </c>
      <c r="AV19" s="136">
        <v>4</v>
      </c>
      <c r="AW19" s="60">
        <f t="shared" si="25"/>
        <v>12</v>
      </c>
      <c r="AX19" s="156">
        <f t="shared" si="26"/>
        <v>3</v>
      </c>
    </row>
    <row r="20" spans="1:50" ht="15" x14ac:dyDescent="0.25">
      <c r="A20" s="5">
        <v>13</v>
      </c>
      <c r="B20" s="14" t="s">
        <v>37</v>
      </c>
      <c r="C20" s="66">
        <v>4317</v>
      </c>
      <c r="D20" s="60">
        <v>621</v>
      </c>
      <c r="E20" s="61">
        <f t="shared" si="0"/>
        <v>1</v>
      </c>
      <c r="F20" s="67">
        <f t="shared" si="1"/>
        <v>3</v>
      </c>
      <c r="G20" s="65">
        <v>30.548378000000003</v>
      </c>
      <c r="H20" s="62">
        <f t="shared" si="2"/>
        <v>0.70762978920546682</v>
      </c>
      <c r="I20" s="82">
        <f t="shared" si="3"/>
        <v>1</v>
      </c>
      <c r="J20" s="66">
        <v>21.955749999999998</v>
      </c>
      <c r="K20" s="61">
        <f t="shared" si="4"/>
        <v>2</v>
      </c>
      <c r="L20" s="67">
        <f t="shared" si="5"/>
        <v>6</v>
      </c>
      <c r="M20" s="66">
        <v>5</v>
      </c>
      <c r="N20" s="61">
        <f t="shared" si="27"/>
        <v>1</v>
      </c>
      <c r="O20" s="67">
        <f t="shared" si="6"/>
        <v>2</v>
      </c>
      <c r="P20" s="65">
        <v>32.479649000000002</v>
      </c>
      <c r="Q20" s="62">
        <f t="shared" si="7"/>
        <v>0.75236620338197824</v>
      </c>
      <c r="R20" s="61">
        <f t="shared" si="8"/>
        <v>1</v>
      </c>
      <c r="S20" s="62">
        <v>105.44006</v>
      </c>
      <c r="T20" s="82">
        <f t="shared" si="9"/>
        <v>2</v>
      </c>
      <c r="U20" s="66">
        <v>479.89</v>
      </c>
      <c r="V20" s="60">
        <v>212.26</v>
      </c>
      <c r="W20" s="62">
        <f t="shared" si="10"/>
        <v>44.230969597199362</v>
      </c>
      <c r="X20" s="61">
        <f t="shared" si="11"/>
        <v>3</v>
      </c>
      <c r="Y20" s="67">
        <f t="shared" si="12"/>
        <v>9</v>
      </c>
      <c r="Z20" s="71">
        <v>3204.3173000000002</v>
      </c>
      <c r="AA20" s="63">
        <f t="shared" si="13"/>
        <v>74.225557099837857</v>
      </c>
      <c r="AB20" s="67">
        <f t="shared" si="14"/>
        <v>3</v>
      </c>
      <c r="AC20" s="65">
        <v>241.57947200000001</v>
      </c>
      <c r="AD20" s="62">
        <f t="shared" si="15"/>
        <v>5.5960035209636318</v>
      </c>
      <c r="AE20" s="119">
        <f>IF(AD20&lt;1,1,IF(AD20&lt;10,2,IF(AD20&lt;15,3,4)))</f>
        <v>2</v>
      </c>
      <c r="AF20" s="71">
        <v>1200.1425999999999</v>
      </c>
      <c r="AG20" s="62">
        <f t="shared" si="16"/>
        <v>27.800384526291406</v>
      </c>
      <c r="AH20" s="67">
        <f t="shared" si="17"/>
        <v>2</v>
      </c>
      <c r="AI20" s="71">
        <v>2892.0787194</v>
      </c>
      <c r="AJ20" s="62">
        <f t="shared" si="18"/>
        <v>66.992789423210567</v>
      </c>
      <c r="AK20" s="60">
        <f t="shared" si="19"/>
        <v>4</v>
      </c>
      <c r="AL20" s="74">
        <f t="shared" si="20"/>
        <v>8</v>
      </c>
      <c r="AM20" s="78">
        <f t="shared" si="21"/>
        <v>4.7142857142857144</v>
      </c>
      <c r="AN20" s="103">
        <f t="shared" si="22"/>
        <v>4</v>
      </c>
      <c r="AO20" s="80">
        <v>4</v>
      </c>
      <c r="AP20" s="82">
        <f t="shared" si="23"/>
        <v>16</v>
      </c>
      <c r="AQ20" s="38">
        <f t="shared" si="24"/>
        <v>4</v>
      </c>
      <c r="AR20" s="38">
        <v>2</v>
      </c>
      <c r="AS20" s="96">
        <f t="shared" si="28"/>
        <v>2</v>
      </c>
      <c r="AT20" s="130">
        <f t="shared" si="29"/>
        <v>4</v>
      </c>
      <c r="AU20" s="64">
        <v>3</v>
      </c>
      <c r="AV20" s="136">
        <v>4</v>
      </c>
      <c r="AW20" s="60">
        <f t="shared" si="25"/>
        <v>12</v>
      </c>
      <c r="AX20" s="156">
        <f t="shared" si="26"/>
        <v>3</v>
      </c>
    </row>
    <row r="21" spans="1:50" ht="15" x14ac:dyDescent="0.25">
      <c r="A21" s="5">
        <v>14</v>
      </c>
      <c r="B21" s="14" t="s">
        <v>38</v>
      </c>
      <c r="C21" s="66">
        <v>9427</v>
      </c>
      <c r="D21" s="60">
        <v>3206</v>
      </c>
      <c r="E21" s="61">
        <f t="shared" si="0"/>
        <v>4</v>
      </c>
      <c r="F21" s="67">
        <f t="shared" si="1"/>
        <v>12</v>
      </c>
      <c r="G21" s="65">
        <v>5.7012849999999995</v>
      </c>
      <c r="H21" s="62">
        <f t="shared" si="2"/>
        <v>6.0478253951416143E-2</v>
      </c>
      <c r="I21" s="82">
        <f t="shared" si="3"/>
        <v>1</v>
      </c>
      <c r="J21" s="66">
        <v>65.092939999999999</v>
      </c>
      <c r="K21" s="61">
        <f t="shared" si="4"/>
        <v>3</v>
      </c>
      <c r="L21" s="67">
        <f t="shared" si="5"/>
        <v>9</v>
      </c>
      <c r="M21" s="66">
        <v>0</v>
      </c>
      <c r="N21" s="61">
        <v>0</v>
      </c>
      <c r="O21" s="67">
        <f t="shared" si="6"/>
        <v>0</v>
      </c>
      <c r="P21" s="65">
        <v>100.110285</v>
      </c>
      <c r="Q21" s="62">
        <f t="shared" si="7"/>
        <v>1.0619527421236874</v>
      </c>
      <c r="R21" s="61">
        <f t="shared" si="8"/>
        <v>2</v>
      </c>
      <c r="S21" s="62">
        <v>159.41233</v>
      </c>
      <c r="T21" s="82">
        <f t="shared" si="9"/>
        <v>3</v>
      </c>
      <c r="U21" s="66">
        <v>1032.57</v>
      </c>
      <c r="V21" s="60">
        <v>621.96</v>
      </c>
      <c r="W21" s="62">
        <f t="shared" si="10"/>
        <v>60.23417298585084</v>
      </c>
      <c r="X21" s="61">
        <f t="shared" si="11"/>
        <v>3</v>
      </c>
      <c r="Y21" s="67">
        <f t="shared" si="12"/>
        <v>9</v>
      </c>
      <c r="Z21" s="71">
        <v>5918.7819</v>
      </c>
      <c r="AA21" s="63">
        <f t="shared" si="13"/>
        <v>62.785423782751671</v>
      </c>
      <c r="AB21" s="67">
        <f t="shared" si="14"/>
        <v>3</v>
      </c>
      <c r="AC21" s="65">
        <v>0</v>
      </c>
      <c r="AD21" s="62">
        <f t="shared" si="15"/>
        <v>0</v>
      </c>
      <c r="AE21" s="119">
        <v>0</v>
      </c>
      <c r="AF21" s="71">
        <v>2406.5888</v>
      </c>
      <c r="AG21" s="62">
        <f t="shared" si="16"/>
        <v>25.528681446907818</v>
      </c>
      <c r="AH21" s="67">
        <f t="shared" si="17"/>
        <v>2</v>
      </c>
      <c r="AI21" s="71">
        <v>3301.1751727599999</v>
      </c>
      <c r="AJ21" s="62">
        <f t="shared" si="18"/>
        <v>35.018300336904638</v>
      </c>
      <c r="AK21" s="60">
        <f t="shared" si="19"/>
        <v>3</v>
      </c>
      <c r="AL21" s="74">
        <f t="shared" si="20"/>
        <v>6</v>
      </c>
      <c r="AM21" s="78">
        <f t="shared" si="21"/>
        <v>5.8571428571428568</v>
      </c>
      <c r="AN21" s="103">
        <f t="shared" si="22"/>
        <v>4</v>
      </c>
      <c r="AO21" s="80">
        <v>3</v>
      </c>
      <c r="AP21" s="82">
        <f t="shared" si="23"/>
        <v>12</v>
      </c>
      <c r="AQ21" s="38">
        <f t="shared" si="24"/>
        <v>4</v>
      </c>
      <c r="AR21" s="38">
        <v>2</v>
      </c>
      <c r="AS21" s="96">
        <f t="shared" si="28"/>
        <v>2</v>
      </c>
      <c r="AT21" s="130">
        <f t="shared" si="29"/>
        <v>4</v>
      </c>
      <c r="AU21" s="64">
        <v>3</v>
      </c>
      <c r="AV21" s="136">
        <v>4</v>
      </c>
      <c r="AW21" s="60">
        <f t="shared" si="25"/>
        <v>12</v>
      </c>
      <c r="AX21" s="156">
        <f t="shared" si="26"/>
        <v>3</v>
      </c>
    </row>
    <row r="22" spans="1:50" ht="15" x14ac:dyDescent="0.25">
      <c r="A22" s="5">
        <v>15</v>
      </c>
      <c r="B22" s="14" t="s">
        <v>39</v>
      </c>
      <c r="C22" s="66">
        <v>4713</v>
      </c>
      <c r="D22" s="60">
        <v>1186</v>
      </c>
      <c r="E22" s="61">
        <f t="shared" si="0"/>
        <v>2</v>
      </c>
      <c r="F22" s="67">
        <f t="shared" si="1"/>
        <v>6</v>
      </c>
      <c r="G22" s="65">
        <v>8.6528050000000007</v>
      </c>
      <c r="H22" s="62">
        <f t="shared" si="2"/>
        <v>0.18359441969021856</v>
      </c>
      <c r="I22" s="82">
        <f t="shared" si="3"/>
        <v>1</v>
      </c>
      <c r="J22" s="66">
        <v>20.549759999999999</v>
      </c>
      <c r="K22" s="61">
        <f t="shared" si="4"/>
        <v>2</v>
      </c>
      <c r="L22" s="67">
        <f t="shared" si="5"/>
        <v>6</v>
      </c>
      <c r="M22" s="66">
        <v>0</v>
      </c>
      <c r="N22" s="61">
        <v>0</v>
      </c>
      <c r="O22" s="67">
        <f t="shared" si="6"/>
        <v>0</v>
      </c>
      <c r="P22" s="65">
        <v>93.529266000000007</v>
      </c>
      <c r="Q22" s="62">
        <f t="shared" si="7"/>
        <v>1.9844953532781668</v>
      </c>
      <c r="R22" s="61">
        <f t="shared" si="8"/>
        <v>2</v>
      </c>
      <c r="S22" s="62">
        <v>94.289670000000001</v>
      </c>
      <c r="T22" s="82">
        <f t="shared" si="9"/>
        <v>1</v>
      </c>
      <c r="U22" s="66">
        <v>798.55</v>
      </c>
      <c r="V22" s="60">
        <v>523.15</v>
      </c>
      <c r="W22" s="62">
        <f t="shared" si="10"/>
        <v>65.51249139064555</v>
      </c>
      <c r="X22" s="61">
        <f t="shared" si="11"/>
        <v>3</v>
      </c>
      <c r="Y22" s="67">
        <f t="shared" si="12"/>
        <v>9</v>
      </c>
      <c r="Z22" s="71">
        <v>258.00279999999998</v>
      </c>
      <c r="AA22" s="63">
        <f t="shared" si="13"/>
        <v>5.4742796520263104</v>
      </c>
      <c r="AB22" s="67">
        <f t="shared" si="14"/>
        <v>1</v>
      </c>
      <c r="AC22" s="65">
        <v>0</v>
      </c>
      <c r="AD22" s="62">
        <f t="shared" si="15"/>
        <v>0</v>
      </c>
      <c r="AE22" s="119">
        <v>0</v>
      </c>
      <c r="AF22" s="71">
        <v>873.41160000000002</v>
      </c>
      <c r="AG22" s="62">
        <f t="shared" si="16"/>
        <v>18.531966900063654</v>
      </c>
      <c r="AH22" s="67">
        <f t="shared" si="17"/>
        <v>2</v>
      </c>
      <c r="AI22" s="71">
        <v>1197.5702803900001</v>
      </c>
      <c r="AJ22" s="62">
        <f t="shared" si="18"/>
        <v>25.409935930193082</v>
      </c>
      <c r="AK22" s="60">
        <f t="shared" si="19"/>
        <v>2</v>
      </c>
      <c r="AL22" s="74">
        <f t="shared" si="20"/>
        <v>4</v>
      </c>
      <c r="AM22" s="78">
        <f t="shared" si="21"/>
        <v>4</v>
      </c>
      <c r="AN22" s="103">
        <f t="shared" si="22"/>
        <v>4</v>
      </c>
      <c r="AO22" s="80">
        <v>2</v>
      </c>
      <c r="AP22" s="82">
        <f t="shared" si="23"/>
        <v>8</v>
      </c>
      <c r="AQ22" s="38">
        <f t="shared" si="24"/>
        <v>3</v>
      </c>
      <c r="AR22" s="38">
        <v>2</v>
      </c>
      <c r="AS22" s="96">
        <f t="shared" si="28"/>
        <v>1</v>
      </c>
      <c r="AT22" s="131">
        <f t="shared" si="29"/>
        <v>3</v>
      </c>
      <c r="AU22" s="64">
        <v>3</v>
      </c>
      <c r="AV22" s="136">
        <v>4</v>
      </c>
      <c r="AW22" s="60">
        <f t="shared" si="25"/>
        <v>12</v>
      </c>
      <c r="AX22" s="156">
        <f t="shared" si="26"/>
        <v>3</v>
      </c>
    </row>
    <row r="23" spans="1:50" ht="15" x14ac:dyDescent="0.25">
      <c r="A23" s="5">
        <v>16</v>
      </c>
      <c r="B23" s="14" t="s">
        <v>40</v>
      </c>
      <c r="C23" s="66">
        <v>18654</v>
      </c>
      <c r="D23" s="60">
        <v>4824</v>
      </c>
      <c r="E23" s="61">
        <f t="shared" si="0"/>
        <v>4</v>
      </c>
      <c r="F23" s="67">
        <f t="shared" si="1"/>
        <v>12</v>
      </c>
      <c r="G23" s="65">
        <v>111.36596399999999</v>
      </c>
      <c r="H23" s="62">
        <f t="shared" si="2"/>
        <v>0.59700849147635893</v>
      </c>
      <c r="I23" s="82">
        <f t="shared" si="3"/>
        <v>1</v>
      </c>
      <c r="J23" s="66">
        <v>101.85378999999999</v>
      </c>
      <c r="K23" s="61">
        <f t="shared" si="4"/>
        <v>4</v>
      </c>
      <c r="L23" s="67">
        <f t="shared" si="5"/>
        <v>12</v>
      </c>
      <c r="M23" s="66">
        <v>73</v>
      </c>
      <c r="N23" s="61">
        <f t="shared" ref="N23:N32" si="30">IF(M23&lt;20,1,IF(M23&lt;50,2,IF(M23&lt;100,3,4)))</f>
        <v>3</v>
      </c>
      <c r="O23" s="67">
        <f t="shared" si="6"/>
        <v>6</v>
      </c>
      <c r="P23" s="65">
        <v>79.972158999999991</v>
      </c>
      <c r="Q23" s="62">
        <f t="shared" si="7"/>
        <v>0.42871319288088339</v>
      </c>
      <c r="R23" s="61">
        <f t="shared" si="8"/>
        <v>1</v>
      </c>
      <c r="S23" s="62">
        <v>538.33186000000001</v>
      </c>
      <c r="T23" s="82">
        <f t="shared" si="9"/>
        <v>4</v>
      </c>
      <c r="U23" s="66">
        <v>1292.9100000000001</v>
      </c>
      <c r="V23" s="60">
        <v>929.88</v>
      </c>
      <c r="W23" s="62">
        <f t="shared" si="10"/>
        <v>71.921479453326214</v>
      </c>
      <c r="X23" s="61">
        <f t="shared" si="11"/>
        <v>4</v>
      </c>
      <c r="Y23" s="67">
        <f t="shared" si="12"/>
        <v>12</v>
      </c>
      <c r="Z23" s="71">
        <v>13181.8609</v>
      </c>
      <c r="AA23" s="63">
        <f t="shared" si="13"/>
        <v>70.66506325721025</v>
      </c>
      <c r="AB23" s="67">
        <f t="shared" si="14"/>
        <v>3</v>
      </c>
      <c r="AC23" s="65">
        <v>0</v>
      </c>
      <c r="AD23" s="62">
        <f t="shared" si="15"/>
        <v>0</v>
      </c>
      <c r="AE23" s="119">
        <v>0</v>
      </c>
      <c r="AF23" s="71">
        <v>4600.8370000000004</v>
      </c>
      <c r="AG23" s="62">
        <f t="shared" si="16"/>
        <v>24.664077409670853</v>
      </c>
      <c r="AH23" s="67">
        <f t="shared" si="17"/>
        <v>2</v>
      </c>
      <c r="AI23" s="71">
        <v>11065.195860899999</v>
      </c>
      <c r="AJ23" s="62">
        <f t="shared" si="18"/>
        <v>59.318086527822445</v>
      </c>
      <c r="AK23" s="60">
        <f t="shared" si="19"/>
        <v>3</v>
      </c>
      <c r="AL23" s="74">
        <f t="shared" si="20"/>
        <v>6</v>
      </c>
      <c r="AM23" s="78">
        <f t="shared" si="21"/>
        <v>7.5714285714285712</v>
      </c>
      <c r="AN23" s="103">
        <f t="shared" si="22"/>
        <v>4</v>
      </c>
      <c r="AO23" s="80">
        <v>3</v>
      </c>
      <c r="AP23" s="82">
        <f t="shared" si="23"/>
        <v>12</v>
      </c>
      <c r="AQ23" s="38">
        <f t="shared" si="24"/>
        <v>4</v>
      </c>
      <c r="AR23" s="38">
        <v>2</v>
      </c>
      <c r="AS23" s="96">
        <f t="shared" si="28"/>
        <v>2</v>
      </c>
      <c r="AT23" s="130">
        <f t="shared" si="29"/>
        <v>4</v>
      </c>
      <c r="AU23" s="64">
        <v>3</v>
      </c>
      <c r="AV23" s="136">
        <v>4</v>
      </c>
      <c r="AW23" s="60">
        <f t="shared" si="25"/>
        <v>12</v>
      </c>
      <c r="AX23" s="156">
        <f t="shared" si="26"/>
        <v>3</v>
      </c>
    </row>
    <row r="24" spans="1:50" ht="15" x14ac:dyDescent="0.25">
      <c r="A24" s="5">
        <v>17</v>
      </c>
      <c r="B24" s="14" t="s">
        <v>41</v>
      </c>
      <c r="C24" s="66">
        <v>10456</v>
      </c>
      <c r="D24" s="60">
        <v>3541</v>
      </c>
      <c r="E24" s="61">
        <f t="shared" si="0"/>
        <v>4</v>
      </c>
      <c r="F24" s="67">
        <f t="shared" si="1"/>
        <v>12</v>
      </c>
      <c r="G24" s="65">
        <v>6.6885389999999996</v>
      </c>
      <c r="H24" s="62">
        <f t="shared" si="2"/>
        <v>6.3968429609793417E-2</v>
      </c>
      <c r="I24" s="82">
        <f t="shared" si="3"/>
        <v>1</v>
      </c>
      <c r="J24" s="66">
        <v>93.15204</v>
      </c>
      <c r="K24" s="61">
        <f t="shared" si="4"/>
        <v>3</v>
      </c>
      <c r="L24" s="67">
        <f t="shared" si="5"/>
        <v>9</v>
      </c>
      <c r="M24" s="66">
        <v>12</v>
      </c>
      <c r="N24" s="61">
        <f t="shared" si="30"/>
        <v>1</v>
      </c>
      <c r="O24" s="67">
        <f t="shared" si="6"/>
        <v>2</v>
      </c>
      <c r="P24" s="65">
        <v>124.455451</v>
      </c>
      <c r="Q24" s="62">
        <f t="shared" si="7"/>
        <v>1.1902778404743688</v>
      </c>
      <c r="R24" s="61">
        <f t="shared" si="8"/>
        <v>2</v>
      </c>
      <c r="S24" s="62">
        <v>245.11726000000002</v>
      </c>
      <c r="T24" s="82">
        <f t="shared" si="9"/>
        <v>4</v>
      </c>
      <c r="U24" s="66">
        <v>1350.37</v>
      </c>
      <c r="V24" s="60">
        <v>986.32</v>
      </c>
      <c r="W24" s="62">
        <f t="shared" si="10"/>
        <v>73.040722172441647</v>
      </c>
      <c r="X24" s="61">
        <f t="shared" si="11"/>
        <v>4</v>
      </c>
      <c r="Y24" s="67">
        <f t="shared" si="12"/>
        <v>12</v>
      </c>
      <c r="Z24" s="71">
        <v>761.88329999999996</v>
      </c>
      <c r="AA24" s="63">
        <f t="shared" si="13"/>
        <v>7.2865656082631975</v>
      </c>
      <c r="AB24" s="67">
        <f t="shared" si="14"/>
        <v>1</v>
      </c>
      <c r="AC24" s="65">
        <v>0</v>
      </c>
      <c r="AD24" s="62">
        <f t="shared" si="15"/>
        <v>0</v>
      </c>
      <c r="AE24" s="119">
        <v>0</v>
      </c>
      <c r="AF24" s="71">
        <v>3468.7725999999998</v>
      </c>
      <c r="AG24" s="62">
        <f t="shared" si="16"/>
        <v>33.174948355011473</v>
      </c>
      <c r="AH24" s="67">
        <f t="shared" si="17"/>
        <v>3</v>
      </c>
      <c r="AI24" s="71">
        <v>3091.3050877400001</v>
      </c>
      <c r="AJ24" s="62">
        <f t="shared" si="18"/>
        <v>29.564891810826321</v>
      </c>
      <c r="AK24" s="60">
        <f t="shared" si="19"/>
        <v>2</v>
      </c>
      <c r="AL24" s="74">
        <f t="shared" si="20"/>
        <v>4</v>
      </c>
      <c r="AM24" s="78">
        <f t="shared" si="21"/>
        <v>6.1428571428571432</v>
      </c>
      <c r="AN24" s="103">
        <f t="shared" si="22"/>
        <v>4</v>
      </c>
      <c r="AO24" s="80">
        <v>3</v>
      </c>
      <c r="AP24" s="82">
        <f t="shared" si="23"/>
        <v>12</v>
      </c>
      <c r="AQ24" s="38">
        <f t="shared" si="24"/>
        <v>4</v>
      </c>
      <c r="AR24" s="38">
        <v>2</v>
      </c>
      <c r="AS24" s="96">
        <f t="shared" si="28"/>
        <v>2</v>
      </c>
      <c r="AT24" s="130">
        <f t="shared" si="29"/>
        <v>4</v>
      </c>
      <c r="AU24" s="64">
        <v>3</v>
      </c>
      <c r="AV24" s="136">
        <v>4</v>
      </c>
      <c r="AW24" s="60">
        <f t="shared" si="25"/>
        <v>12</v>
      </c>
      <c r="AX24" s="156">
        <f t="shared" si="26"/>
        <v>3</v>
      </c>
    </row>
    <row r="25" spans="1:50" ht="15" x14ac:dyDescent="0.25">
      <c r="A25" s="5">
        <v>18</v>
      </c>
      <c r="B25" s="14" t="s">
        <v>42</v>
      </c>
      <c r="C25" s="66">
        <v>6666</v>
      </c>
      <c r="D25" s="60">
        <v>2486</v>
      </c>
      <c r="E25" s="61">
        <f t="shared" si="0"/>
        <v>3</v>
      </c>
      <c r="F25" s="67">
        <f t="shared" si="1"/>
        <v>9</v>
      </c>
      <c r="G25" s="65">
        <v>4.7610739999999998</v>
      </c>
      <c r="H25" s="62">
        <f t="shared" si="2"/>
        <v>7.1423252325232528E-2</v>
      </c>
      <c r="I25" s="82">
        <f t="shared" si="3"/>
        <v>1</v>
      </c>
      <c r="J25" s="66">
        <v>41.829589999999996</v>
      </c>
      <c r="K25" s="61">
        <f t="shared" si="4"/>
        <v>2</v>
      </c>
      <c r="L25" s="67">
        <f t="shared" si="5"/>
        <v>6</v>
      </c>
      <c r="M25" s="66">
        <v>5</v>
      </c>
      <c r="N25" s="61">
        <f t="shared" si="30"/>
        <v>1</v>
      </c>
      <c r="O25" s="67">
        <f t="shared" si="6"/>
        <v>2</v>
      </c>
      <c r="P25" s="65">
        <v>94.019373999999999</v>
      </c>
      <c r="Q25" s="62">
        <f t="shared" si="7"/>
        <v>1.4104316531653165</v>
      </c>
      <c r="R25" s="61">
        <f t="shared" si="8"/>
        <v>2</v>
      </c>
      <c r="S25" s="62">
        <v>160.30731</v>
      </c>
      <c r="T25" s="82">
        <f t="shared" si="9"/>
        <v>3</v>
      </c>
      <c r="U25" s="66">
        <v>841.48</v>
      </c>
      <c r="V25" s="60">
        <v>508.37</v>
      </c>
      <c r="W25" s="62">
        <f t="shared" si="10"/>
        <v>60.413794742596373</v>
      </c>
      <c r="X25" s="61">
        <f t="shared" si="11"/>
        <v>3</v>
      </c>
      <c r="Y25" s="67">
        <f t="shared" si="12"/>
        <v>9</v>
      </c>
      <c r="Z25" s="71">
        <v>212.42449999999999</v>
      </c>
      <c r="AA25" s="63">
        <f t="shared" si="13"/>
        <v>3.1866861686168617</v>
      </c>
      <c r="AB25" s="67">
        <f t="shared" si="14"/>
        <v>1</v>
      </c>
      <c r="AC25" s="65">
        <v>0</v>
      </c>
      <c r="AD25" s="62">
        <f t="shared" si="15"/>
        <v>0</v>
      </c>
      <c r="AE25" s="119">
        <v>0</v>
      </c>
      <c r="AF25" s="71">
        <v>2055.6257999999998</v>
      </c>
      <c r="AG25" s="62">
        <f t="shared" si="16"/>
        <v>30.837470747074704</v>
      </c>
      <c r="AH25" s="67">
        <f t="shared" si="17"/>
        <v>3</v>
      </c>
      <c r="AI25" s="71">
        <v>1951.34478403</v>
      </c>
      <c r="AJ25" s="62">
        <f t="shared" si="18"/>
        <v>29.273099070357034</v>
      </c>
      <c r="AK25" s="60">
        <f t="shared" si="19"/>
        <v>2</v>
      </c>
      <c r="AL25" s="74">
        <f t="shared" si="20"/>
        <v>4</v>
      </c>
      <c r="AM25" s="78">
        <f t="shared" si="21"/>
        <v>4.8571428571428568</v>
      </c>
      <c r="AN25" s="103">
        <f t="shared" si="22"/>
        <v>4</v>
      </c>
      <c r="AO25" s="80">
        <v>2</v>
      </c>
      <c r="AP25" s="82">
        <f t="shared" si="23"/>
        <v>8</v>
      </c>
      <c r="AQ25" s="38">
        <f t="shared" si="24"/>
        <v>3</v>
      </c>
      <c r="AR25" s="38">
        <v>2</v>
      </c>
      <c r="AS25" s="96">
        <f t="shared" si="28"/>
        <v>1</v>
      </c>
      <c r="AT25" s="131">
        <f t="shared" si="29"/>
        <v>3</v>
      </c>
      <c r="AU25" s="64">
        <v>3</v>
      </c>
      <c r="AV25" s="136">
        <v>4</v>
      </c>
      <c r="AW25" s="60">
        <f t="shared" si="25"/>
        <v>12</v>
      </c>
      <c r="AX25" s="156">
        <f t="shared" si="26"/>
        <v>3</v>
      </c>
    </row>
    <row r="26" spans="1:50" ht="15" x14ac:dyDescent="0.25">
      <c r="A26" s="5">
        <v>19</v>
      </c>
      <c r="B26" s="14" t="s">
        <v>43</v>
      </c>
      <c r="C26" s="66">
        <v>12234</v>
      </c>
      <c r="D26" s="60">
        <v>3162</v>
      </c>
      <c r="E26" s="61">
        <f t="shared" si="0"/>
        <v>4</v>
      </c>
      <c r="F26" s="67">
        <f t="shared" si="1"/>
        <v>12</v>
      </c>
      <c r="G26" s="65">
        <v>5.4012799999999999</v>
      </c>
      <c r="H26" s="62">
        <f t="shared" si="2"/>
        <v>4.4149746607814289E-2</v>
      </c>
      <c r="I26" s="82">
        <f t="shared" si="3"/>
        <v>1</v>
      </c>
      <c r="J26" s="66">
        <v>62.112900000000003</v>
      </c>
      <c r="K26" s="61">
        <f t="shared" si="4"/>
        <v>3</v>
      </c>
      <c r="L26" s="67">
        <f t="shared" si="5"/>
        <v>9</v>
      </c>
      <c r="M26" s="66">
        <v>5</v>
      </c>
      <c r="N26" s="61">
        <f t="shared" si="30"/>
        <v>1</v>
      </c>
      <c r="O26" s="67">
        <f t="shared" si="6"/>
        <v>2</v>
      </c>
      <c r="P26" s="65">
        <v>42.210588000000001</v>
      </c>
      <c r="Q26" s="62">
        <f t="shared" si="7"/>
        <v>0.34502687591956843</v>
      </c>
      <c r="R26" s="61">
        <f t="shared" si="8"/>
        <v>1</v>
      </c>
      <c r="S26" s="62">
        <v>84.135220000000004</v>
      </c>
      <c r="T26" s="82">
        <f t="shared" si="9"/>
        <v>1</v>
      </c>
      <c r="U26" s="66">
        <v>964.89</v>
      </c>
      <c r="V26" s="60">
        <v>653.19000000000005</v>
      </c>
      <c r="W26" s="62">
        <f t="shared" si="10"/>
        <v>67.695799521188945</v>
      </c>
      <c r="X26" s="61">
        <f t="shared" si="11"/>
        <v>3</v>
      </c>
      <c r="Y26" s="67">
        <f t="shared" si="12"/>
        <v>9</v>
      </c>
      <c r="Z26" s="71">
        <v>1577.7176999999999</v>
      </c>
      <c r="AA26" s="63">
        <f t="shared" si="13"/>
        <v>12.896172143207455</v>
      </c>
      <c r="AB26" s="67">
        <f t="shared" si="14"/>
        <v>1</v>
      </c>
      <c r="AC26" s="65">
        <v>0</v>
      </c>
      <c r="AD26" s="62">
        <f t="shared" si="15"/>
        <v>0</v>
      </c>
      <c r="AE26" s="119">
        <v>0</v>
      </c>
      <c r="AF26" s="71">
        <v>2674.0374999999999</v>
      </c>
      <c r="AG26" s="62">
        <f t="shared" si="16"/>
        <v>21.857426025829653</v>
      </c>
      <c r="AH26" s="67">
        <f t="shared" si="17"/>
        <v>2</v>
      </c>
      <c r="AI26" s="71">
        <v>1360.25809706</v>
      </c>
      <c r="AJ26" s="62">
        <f t="shared" si="18"/>
        <v>11.118670075690698</v>
      </c>
      <c r="AK26" s="60">
        <f t="shared" si="19"/>
        <v>2</v>
      </c>
      <c r="AL26" s="74">
        <f t="shared" si="20"/>
        <v>4</v>
      </c>
      <c r="AM26" s="78">
        <f t="shared" si="21"/>
        <v>5.5714285714285712</v>
      </c>
      <c r="AN26" s="103">
        <f t="shared" si="22"/>
        <v>4</v>
      </c>
      <c r="AO26" s="80">
        <v>1</v>
      </c>
      <c r="AP26" s="82">
        <f t="shared" si="23"/>
        <v>4</v>
      </c>
      <c r="AQ26" s="38">
        <f t="shared" si="24"/>
        <v>2</v>
      </c>
      <c r="AR26" s="38">
        <v>2</v>
      </c>
      <c r="AS26" s="96">
        <f t="shared" si="28"/>
        <v>0</v>
      </c>
      <c r="AT26" s="132">
        <f t="shared" si="29"/>
        <v>2</v>
      </c>
      <c r="AU26" s="64">
        <v>3</v>
      </c>
      <c r="AV26" s="136">
        <v>4</v>
      </c>
      <c r="AW26" s="60">
        <f t="shared" si="25"/>
        <v>12</v>
      </c>
      <c r="AX26" s="156">
        <f t="shared" si="26"/>
        <v>3</v>
      </c>
    </row>
    <row r="27" spans="1:50" ht="15" x14ac:dyDescent="0.25">
      <c r="A27" s="5">
        <v>20</v>
      </c>
      <c r="B27" s="14" t="s">
        <v>44</v>
      </c>
      <c r="C27" s="66">
        <v>5788</v>
      </c>
      <c r="D27" s="60">
        <v>860</v>
      </c>
      <c r="E27" s="61">
        <f t="shared" si="0"/>
        <v>1</v>
      </c>
      <c r="F27" s="67">
        <f t="shared" si="1"/>
        <v>3</v>
      </c>
      <c r="G27" s="65">
        <v>20.998054</v>
      </c>
      <c r="H27" s="62">
        <f t="shared" si="2"/>
        <v>0.36278600552868007</v>
      </c>
      <c r="I27" s="82">
        <f t="shared" si="3"/>
        <v>1</v>
      </c>
      <c r="J27" s="66">
        <v>50.648710000000001</v>
      </c>
      <c r="K27" s="61">
        <f t="shared" si="4"/>
        <v>3</v>
      </c>
      <c r="L27" s="67">
        <f t="shared" si="5"/>
        <v>9</v>
      </c>
      <c r="M27" s="66">
        <v>83</v>
      </c>
      <c r="N27" s="61">
        <f t="shared" si="30"/>
        <v>3</v>
      </c>
      <c r="O27" s="67">
        <f t="shared" si="6"/>
        <v>6</v>
      </c>
      <c r="P27" s="65">
        <v>29.004345000000001</v>
      </c>
      <c r="Q27" s="62">
        <f t="shared" si="7"/>
        <v>0.50111169661368349</v>
      </c>
      <c r="R27" s="61">
        <f t="shared" si="8"/>
        <v>1</v>
      </c>
      <c r="S27" s="62">
        <v>92.129460000000009</v>
      </c>
      <c r="T27" s="82">
        <f t="shared" si="9"/>
        <v>1</v>
      </c>
      <c r="U27" s="66">
        <v>592.07000000000005</v>
      </c>
      <c r="V27" s="60">
        <v>393.64</v>
      </c>
      <c r="W27" s="62">
        <f t="shared" si="10"/>
        <v>66.485381796071408</v>
      </c>
      <c r="X27" s="61">
        <f t="shared" si="11"/>
        <v>3</v>
      </c>
      <c r="Y27" s="67">
        <f t="shared" si="12"/>
        <v>9</v>
      </c>
      <c r="Z27" s="71">
        <v>5125.0684000000001</v>
      </c>
      <c r="AA27" s="63">
        <f t="shared" si="13"/>
        <v>88.546447823082246</v>
      </c>
      <c r="AB27" s="67">
        <f t="shared" si="14"/>
        <v>4</v>
      </c>
      <c r="AC27" s="65">
        <v>0</v>
      </c>
      <c r="AD27" s="62">
        <f t="shared" si="15"/>
        <v>0</v>
      </c>
      <c r="AE27" s="119">
        <v>0</v>
      </c>
      <c r="AF27" s="71">
        <v>573.96069999999997</v>
      </c>
      <c r="AG27" s="62">
        <f t="shared" si="16"/>
        <v>9.916390808569453</v>
      </c>
      <c r="AH27" s="67">
        <f t="shared" si="17"/>
        <v>1</v>
      </c>
      <c r="AI27" s="71">
        <v>2533.9149443699998</v>
      </c>
      <c r="AJ27" s="62">
        <f t="shared" si="18"/>
        <v>43.778765452142359</v>
      </c>
      <c r="AK27" s="60">
        <f t="shared" si="19"/>
        <v>3</v>
      </c>
      <c r="AL27" s="74">
        <f t="shared" si="20"/>
        <v>6</v>
      </c>
      <c r="AM27" s="78">
        <f t="shared" si="21"/>
        <v>5.4285714285714288</v>
      </c>
      <c r="AN27" s="103">
        <f t="shared" si="22"/>
        <v>4</v>
      </c>
      <c r="AO27" s="80">
        <v>3</v>
      </c>
      <c r="AP27" s="82">
        <f t="shared" si="23"/>
        <v>12</v>
      </c>
      <c r="AQ27" s="38">
        <f t="shared" si="24"/>
        <v>4</v>
      </c>
      <c r="AR27" s="38">
        <v>1</v>
      </c>
      <c r="AS27" s="96">
        <f t="shared" si="28"/>
        <v>3</v>
      </c>
      <c r="AT27" s="130">
        <f t="shared" si="29"/>
        <v>4</v>
      </c>
      <c r="AU27" s="64">
        <v>3</v>
      </c>
      <c r="AV27" s="136">
        <v>4</v>
      </c>
      <c r="AW27" s="60">
        <f t="shared" si="25"/>
        <v>12</v>
      </c>
      <c r="AX27" s="156">
        <f t="shared" si="26"/>
        <v>3</v>
      </c>
    </row>
    <row r="28" spans="1:50" ht="15" x14ac:dyDescent="0.25">
      <c r="A28" s="5">
        <v>21</v>
      </c>
      <c r="B28" s="14" t="s">
        <v>45</v>
      </c>
      <c r="C28" s="66">
        <v>11055</v>
      </c>
      <c r="D28" s="60">
        <v>4020</v>
      </c>
      <c r="E28" s="61">
        <f t="shared" si="0"/>
        <v>4</v>
      </c>
      <c r="F28" s="67">
        <f t="shared" si="1"/>
        <v>12</v>
      </c>
      <c r="G28" s="65">
        <v>18.500485999999999</v>
      </c>
      <c r="H28" s="62">
        <f t="shared" si="2"/>
        <v>0.16734948891904114</v>
      </c>
      <c r="I28" s="82">
        <f t="shared" si="3"/>
        <v>1</v>
      </c>
      <c r="J28" s="66">
        <v>82.737390000000005</v>
      </c>
      <c r="K28" s="61">
        <f t="shared" si="4"/>
        <v>3</v>
      </c>
      <c r="L28" s="67">
        <f t="shared" si="5"/>
        <v>9</v>
      </c>
      <c r="M28" s="66">
        <v>2</v>
      </c>
      <c r="N28" s="61">
        <f t="shared" si="30"/>
        <v>1</v>
      </c>
      <c r="O28" s="67">
        <f t="shared" si="6"/>
        <v>2</v>
      </c>
      <c r="P28" s="65">
        <v>38.341051</v>
      </c>
      <c r="Q28" s="62">
        <f t="shared" si="7"/>
        <v>0.34682090456806874</v>
      </c>
      <c r="R28" s="61">
        <f t="shared" si="8"/>
        <v>1</v>
      </c>
      <c r="S28" s="62">
        <v>212.04906</v>
      </c>
      <c r="T28" s="82">
        <f t="shared" si="9"/>
        <v>4</v>
      </c>
      <c r="U28" s="66">
        <v>966.22</v>
      </c>
      <c r="V28" s="60">
        <v>681.69</v>
      </c>
      <c r="W28" s="62">
        <f t="shared" si="10"/>
        <v>70.55225517997971</v>
      </c>
      <c r="X28" s="61">
        <f t="shared" si="11"/>
        <v>4</v>
      </c>
      <c r="Y28" s="67">
        <f t="shared" si="12"/>
        <v>12</v>
      </c>
      <c r="Z28" s="71">
        <v>6265.7129999999997</v>
      </c>
      <c r="AA28" s="63">
        <f t="shared" si="13"/>
        <v>56.677639077340572</v>
      </c>
      <c r="AB28" s="67">
        <f t="shared" si="14"/>
        <v>3</v>
      </c>
      <c r="AC28" s="65">
        <v>0</v>
      </c>
      <c r="AD28" s="62">
        <f t="shared" si="15"/>
        <v>0</v>
      </c>
      <c r="AE28" s="119">
        <v>0</v>
      </c>
      <c r="AF28" s="71">
        <v>213.61609999999999</v>
      </c>
      <c r="AG28" s="62">
        <f t="shared" si="16"/>
        <v>1.9323030303030304</v>
      </c>
      <c r="AH28" s="67">
        <f t="shared" si="17"/>
        <v>1</v>
      </c>
      <c r="AI28" s="71">
        <v>4542.3955026200001</v>
      </c>
      <c r="AJ28" s="62">
        <f t="shared" si="18"/>
        <v>41.089059272908187</v>
      </c>
      <c r="AK28" s="60">
        <f t="shared" si="19"/>
        <v>3</v>
      </c>
      <c r="AL28" s="74">
        <f t="shared" si="20"/>
        <v>6</v>
      </c>
      <c r="AM28" s="78">
        <f t="shared" si="21"/>
        <v>6.4285714285714288</v>
      </c>
      <c r="AN28" s="103">
        <f t="shared" si="22"/>
        <v>4</v>
      </c>
      <c r="AO28" s="80">
        <v>3</v>
      </c>
      <c r="AP28" s="82">
        <f t="shared" si="23"/>
        <v>12</v>
      </c>
      <c r="AQ28" s="38">
        <f t="shared" si="24"/>
        <v>4</v>
      </c>
      <c r="AR28" s="38">
        <v>2</v>
      </c>
      <c r="AS28" s="96">
        <f t="shared" si="28"/>
        <v>2</v>
      </c>
      <c r="AT28" s="130">
        <f t="shared" si="29"/>
        <v>4</v>
      </c>
      <c r="AU28" s="64">
        <v>3</v>
      </c>
      <c r="AV28" s="136">
        <v>4</v>
      </c>
      <c r="AW28" s="60">
        <f t="shared" si="25"/>
        <v>12</v>
      </c>
      <c r="AX28" s="156">
        <f t="shared" si="26"/>
        <v>3</v>
      </c>
    </row>
    <row r="29" spans="1:50" ht="15" x14ac:dyDescent="0.25">
      <c r="A29" s="5">
        <v>22</v>
      </c>
      <c r="B29" s="14" t="s">
        <v>46</v>
      </c>
      <c r="C29" s="66">
        <v>10930</v>
      </c>
      <c r="D29" s="60">
        <v>1338</v>
      </c>
      <c r="E29" s="61">
        <f t="shared" si="0"/>
        <v>2</v>
      </c>
      <c r="F29" s="67">
        <f t="shared" si="1"/>
        <v>6</v>
      </c>
      <c r="G29" s="65">
        <v>31.432511999999999</v>
      </c>
      <c r="H29" s="62">
        <f t="shared" si="2"/>
        <v>0.28758016468435499</v>
      </c>
      <c r="I29" s="82">
        <f t="shared" si="3"/>
        <v>1</v>
      </c>
      <c r="J29" s="66">
        <v>57.626649999999998</v>
      </c>
      <c r="K29" s="61">
        <f t="shared" si="4"/>
        <v>3</v>
      </c>
      <c r="L29" s="67">
        <f t="shared" si="5"/>
        <v>9</v>
      </c>
      <c r="M29" s="66">
        <v>125</v>
      </c>
      <c r="N29" s="61">
        <f t="shared" si="30"/>
        <v>4</v>
      </c>
      <c r="O29" s="67">
        <f t="shared" si="6"/>
        <v>8</v>
      </c>
      <c r="P29" s="65">
        <v>122.538026</v>
      </c>
      <c r="Q29" s="62">
        <f t="shared" si="7"/>
        <v>1.1211164318389752</v>
      </c>
      <c r="R29" s="61">
        <f t="shared" si="8"/>
        <v>2</v>
      </c>
      <c r="S29" s="62">
        <v>213.83833999999999</v>
      </c>
      <c r="T29" s="82">
        <f t="shared" si="9"/>
        <v>4</v>
      </c>
      <c r="U29" s="66">
        <v>3197.63</v>
      </c>
      <c r="V29" s="60">
        <v>1293.1300000000001</v>
      </c>
      <c r="W29" s="62">
        <f t="shared" si="10"/>
        <v>40.440263570206689</v>
      </c>
      <c r="X29" s="61">
        <f t="shared" si="11"/>
        <v>3</v>
      </c>
      <c r="Y29" s="67">
        <f t="shared" si="12"/>
        <v>9</v>
      </c>
      <c r="Z29" s="71">
        <v>4473.2782999999999</v>
      </c>
      <c r="AA29" s="63">
        <f t="shared" si="13"/>
        <v>40.926608417200363</v>
      </c>
      <c r="AB29" s="67">
        <f t="shared" si="14"/>
        <v>2</v>
      </c>
      <c r="AC29" s="65">
        <v>127.10790300000001</v>
      </c>
      <c r="AD29" s="62">
        <f t="shared" si="15"/>
        <v>1.1629268344007322</v>
      </c>
      <c r="AE29" s="119">
        <f>IF(AD29&lt;1,1,IF(AD29&lt;10,2,IF(AD29&lt;15,3,4)))</f>
        <v>2</v>
      </c>
      <c r="AF29" s="71">
        <v>1537.0162</v>
      </c>
      <c r="AG29" s="62">
        <f t="shared" si="16"/>
        <v>14.062362305580969</v>
      </c>
      <c r="AH29" s="67">
        <f t="shared" si="17"/>
        <v>2</v>
      </c>
      <c r="AI29" s="71">
        <v>4111.4682573999999</v>
      </c>
      <c r="AJ29" s="62">
        <f t="shared" si="18"/>
        <v>37.616361000914914</v>
      </c>
      <c r="AK29" s="60">
        <f t="shared" si="19"/>
        <v>3</v>
      </c>
      <c r="AL29" s="74">
        <f t="shared" si="20"/>
        <v>6</v>
      </c>
      <c r="AM29" s="78">
        <f t="shared" si="21"/>
        <v>6</v>
      </c>
      <c r="AN29" s="103">
        <f t="shared" si="22"/>
        <v>4</v>
      </c>
      <c r="AO29" s="80">
        <v>4</v>
      </c>
      <c r="AP29" s="82">
        <f t="shared" si="23"/>
        <v>16</v>
      </c>
      <c r="AQ29" s="38">
        <f t="shared" si="24"/>
        <v>4</v>
      </c>
      <c r="AR29" s="38">
        <v>3</v>
      </c>
      <c r="AS29" s="96">
        <f t="shared" si="28"/>
        <v>1</v>
      </c>
      <c r="AT29" s="131">
        <f t="shared" si="29"/>
        <v>3</v>
      </c>
      <c r="AU29" s="64">
        <v>3</v>
      </c>
      <c r="AV29" s="136">
        <v>4</v>
      </c>
      <c r="AW29" s="60">
        <f t="shared" si="25"/>
        <v>12</v>
      </c>
      <c r="AX29" s="156">
        <f t="shared" si="26"/>
        <v>3</v>
      </c>
    </row>
    <row r="30" spans="1:50" ht="15" x14ac:dyDescent="0.25">
      <c r="A30" s="5">
        <v>23</v>
      </c>
      <c r="B30" s="14" t="s">
        <v>47</v>
      </c>
      <c r="C30" s="66">
        <v>8798</v>
      </c>
      <c r="D30" s="60">
        <v>1235</v>
      </c>
      <c r="E30" s="61">
        <f t="shared" si="0"/>
        <v>2</v>
      </c>
      <c r="F30" s="67">
        <f t="shared" si="1"/>
        <v>6</v>
      </c>
      <c r="G30" s="65">
        <v>40.951332000000001</v>
      </c>
      <c r="H30" s="62">
        <f t="shared" si="2"/>
        <v>0.46546183223459875</v>
      </c>
      <c r="I30" s="82">
        <f t="shared" si="3"/>
        <v>1</v>
      </c>
      <c r="J30" s="66">
        <v>47.021349999999998</v>
      </c>
      <c r="K30" s="61">
        <f t="shared" si="4"/>
        <v>2</v>
      </c>
      <c r="L30" s="67">
        <f t="shared" si="5"/>
        <v>6</v>
      </c>
      <c r="M30" s="66">
        <v>4</v>
      </c>
      <c r="N30" s="61">
        <f t="shared" si="30"/>
        <v>1</v>
      </c>
      <c r="O30" s="67">
        <f t="shared" si="6"/>
        <v>2</v>
      </c>
      <c r="P30" s="65">
        <v>181.200976</v>
      </c>
      <c r="Q30" s="62">
        <f t="shared" si="7"/>
        <v>2.0595700841100251</v>
      </c>
      <c r="R30" s="61">
        <f t="shared" si="8"/>
        <v>2</v>
      </c>
      <c r="S30" s="62">
        <v>186.17951000000002</v>
      </c>
      <c r="T30" s="82">
        <f t="shared" si="9"/>
        <v>3</v>
      </c>
      <c r="U30" s="66">
        <v>1099.07</v>
      </c>
      <c r="V30" s="60">
        <v>628.97</v>
      </c>
      <c r="W30" s="62">
        <f t="shared" si="10"/>
        <v>57.227474137225109</v>
      </c>
      <c r="X30" s="61">
        <f t="shared" si="11"/>
        <v>3</v>
      </c>
      <c r="Y30" s="67">
        <f t="shared" si="12"/>
        <v>9</v>
      </c>
      <c r="Z30" s="71">
        <v>7869.9994999999999</v>
      </c>
      <c r="AA30" s="63">
        <f t="shared" si="13"/>
        <v>89.452142532393722</v>
      </c>
      <c r="AB30" s="67">
        <f t="shared" si="14"/>
        <v>4</v>
      </c>
      <c r="AC30" s="65">
        <v>0</v>
      </c>
      <c r="AD30" s="62">
        <f t="shared" si="15"/>
        <v>0</v>
      </c>
      <c r="AE30" s="119">
        <v>0</v>
      </c>
      <c r="AF30" s="71">
        <v>0</v>
      </c>
      <c r="AG30" s="62">
        <f t="shared" si="16"/>
        <v>0</v>
      </c>
      <c r="AH30" s="67">
        <v>0</v>
      </c>
      <c r="AI30" s="71">
        <v>3959.93747979</v>
      </c>
      <c r="AJ30" s="62">
        <f t="shared" si="18"/>
        <v>45.009518979199818</v>
      </c>
      <c r="AK30" s="60">
        <f t="shared" si="19"/>
        <v>3</v>
      </c>
      <c r="AL30" s="74">
        <f t="shared" si="20"/>
        <v>6</v>
      </c>
      <c r="AM30" s="78">
        <f t="shared" si="21"/>
        <v>4.7142857142857144</v>
      </c>
      <c r="AN30" s="103">
        <f t="shared" si="22"/>
        <v>4</v>
      </c>
      <c r="AO30" s="80">
        <v>4</v>
      </c>
      <c r="AP30" s="82">
        <f t="shared" si="23"/>
        <v>16</v>
      </c>
      <c r="AQ30" s="38">
        <f t="shared" si="24"/>
        <v>4</v>
      </c>
      <c r="AR30" s="38">
        <v>2</v>
      </c>
      <c r="AS30" s="96">
        <f t="shared" si="28"/>
        <v>2</v>
      </c>
      <c r="AT30" s="130">
        <f t="shared" si="29"/>
        <v>4</v>
      </c>
      <c r="AU30" s="64">
        <v>3</v>
      </c>
      <c r="AV30" s="136">
        <v>4</v>
      </c>
      <c r="AW30" s="60">
        <f t="shared" si="25"/>
        <v>12</v>
      </c>
      <c r="AX30" s="156">
        <f t="shared" si="26"/>
        <v>3</v>
      </c>
    </row>
    <row r="31" spans="1:50" ht="15" x14ac:dyDescent="0.25">
      <c r="A31" s="5">
        <v>24</v>
      </c>
      <c r="B31" s="14" t="s">
        <v>48</v>
      </c>
      <c r="C31" s="66">
        <v>8600</v>
      </c>
      <c r="D31" s="60">
        <v>2822</v>
      </c>
      <c r="E31" s="61">
        <f t="shared" si="0"/>
        <v>3</v>
      </c>
      <c r="F31" s="67">
        <f t="shared" si="1"/>
        <v>9</v>
      </c>
      <c r="G31" s="65">
        <v>0.47865200000000002</v>
      </c>
      <c r="H31" s="62">
        <f t="shared" si="2"/>
        <v>5.5657209302325582E-3</v>
      </c>
      <c r="I31" s="82">
        <f t="shared" si="3"/>
        <v>1</v>
      </c>
      <c r="J31" s="66">
        <v>57.709650000000003</v>
      </c>
      <c r="K31" s="61">
        <f t="shared" si="4"/>
        <v>3</v>
      </c>
      <c r="L31" s="67">
        <f t="shared" si="5"/>
        <v>9</v>
      </c>
      <c r="M31" s="66">
        <v>9</v>
      </c>
      <c r="N31" s="61">
        <f t="shared" si="30"/>
        <v>1</v>
      </c>
      <c r="O31" s="67">
        <f t="shared" si="6"/>
        <v>2</v>
      </c>
      <c r="P31" s="65">
        <v>172.28521899999998</v>
      </c>
      <c r="Q31" s="62">
        <f t="shared" si="7"/>
        <v>2.0033164999999999</v>
      </c>
      <c r="R31" s="61">
        <f t="shared" si="8"/>
        <v>2</v>
      </c>
      <c r="S31" s="62">
        <v>151.51595</v>
      </c>
      <c r="T31" s="82">
        <f t="shared" si="9"/>
        <v>3</v>
      </c>
      <c r="U31" s="66">
        <v>658.89</v>
      </c>
      <c r="V31" s="60">
        <v>471.11</v>
      </c>
      <c r="W31" s="62">
        <f t="shared" si="10"/>
        <v>71.500553961966347</v>
      </c>
      <c r="X31" s="61">
        <f t="shared" si="11"/>
        <v>4</v>
      </c>
      <c r="Y31" s="67">
        <f t="shared" si="12"/>
        <v>12</v>
      </c>
      <c r="Z31" s="71">
        <v>8278.3325000000004</v>
      </c>
      <c r="AA31" s="63">
        <f t="shared" si="13"/>
        <v>96.259680232558139</v>
      </c>
      <c r="AB31" s="67">
        <f t="shared" si="14"/>
        <v>4</v>
      </c>
      <c r="AC31" s="65">
        <v>0</v>
      </c>
      <c r="AD31" s="62">
        <f t="shared" si="15"/>
        <v>0</v>
      </c>
      <c r="AE31" s="119">
        <v>0</v>
      </c>
      <c r="AF31" s="71">
        <v>5138.1656999999996</v>
      </c>
      <c r="AG31" s="62">
        <f t="shared" si="16"/>
        <v>59.746112790697673</v>
      </c>
      <c r="AH31" s="67">
        <f>IF(AG31&lt;10,1,IF(AG31&lt;30,2,IF(AG31&lt;60,3,4)))</f>
        <v>3</v>
      </c>
      <c r="AI31" s="71">
        <v>3590.6793281599998</v>
      </c>
      <c r="AJ31" s="62">
        <f t="shared" si="18"/>
        <v>41.752085211162786</v>
      </c>
      <c r="AK31" s="60">
        <f t="shared" si="19"/>
        <v>3</v>
      </c>
      <c r="AL31" s="74">
        <f t="shared" si="20"/>
        <v>6</v>
      </c>
      <c r="AM31" s="78">
        <f t="shared" si="21"/>
        <v>6.4285714285714288</v>
      </c>
      <c r="AN31" s="103">
        <f t="shared" si="22"/>
        <v>4</v>
      </c>
      <c r="AO31" s="80">
        <v>2</v>
      </c>
      <c r="AP31" s="82">
        <f t="shared" si="23"/>
        <v>8</v>
      </c>
      <c r="AQ31" s="38">
        <f t="shared" si="24"/>
        <v>3</v>
      </c>
      <c r="AR31" s="38">
        <v>3</v>
      </c>
      <c r="AS31" s="96">
        <f t="shared" si="28"/>
        <v>0</v>
      </c>
      <c r="AT31" s="132">
        <f t="shared" si="29"/>
        <v>2</v>
      </c>
      <c r="AU31" s="64">
        <v>3</v>
      </c>
      <c r="AV31" s="136">
        <v>4</v>
      </c>
      <c r="AW31" s="60">
        <f t="shared" si="25"/>
        <v>12</v>
      </c>
      <c r="AX31" s="156">
        <f t="shared" si="26"/>
        <v>3</v>
      </c>
    </row>
    <row r="32" spans="1:50" ht="15" x14ac:dyDescent="0.25">
      <c r="A32" s="5">
        <v>25</v>
      </c>
      <c r="B32" s="14" t="s">
        <v>49</v>
      </c>
      <c r="C32" s="66">
        <v>3739</v>
      </c>
      <c r="D32" s="60">
        <v>572</v>
      </c>
      <c r="E32" s="61">
        <f t="shared" si="0"/>
        <v>1</v>
      </c>
      <c r="F32" s="67">
        <f t="shared" si="1"/>
        <v>3</v>
      </c>
      <c r="G32" s="65">
        <v>0.66742200000000007</v>
      </c>
      <c r="H32" s="62">
        <f t="shared" si="2"/>
        <v>1.7850280823749669E-2</v>
      </c>
      <c r="I32" s="82">
        <f t="shared" si="3"/>
        <v>1</v>
      </c>
      <c r="J32" s="66">
        <v>28.844200000000001</v>
      </c>
      <c r="K32" s="61">
        <f t="shared" si="4"/>
        <v>2</v>
      </c>
      <c r="L32" s="67">
        <f t="shared" si="5"/>
        <v>6</v>
      </c>
      <c r="M32" s="66">
        <v>2</v>
      </c>
      <c r="N32" s="61">
        <f t="shared" si="30"/>
        <v>1</v>
      </c>
      <c r="O32" s="67">
        <f t="shared" si="6"/>
        <v>2</v>
      </c>
      <c r="P32" s="65">
        <v>19.965064000000002</v>
      </c>
      <c r="Q32" s="62">
        <f t="shared" si="7"/>
        <v>0.53396801283765716</v>
      </c>
      <c r="R32" s="61">
        <f t="shared" si="8"/>
        <v>1</v>
      </c>
      <c r="S32" s="62">
        <v>58.566019999999995</v>
      </c>
      <c r="T32" s="82">
        <f t="shared" si="9"/>
        <v>1</v>
      </c>
      <c r="U32" s="66">
        <v>520.4</v>
      </c>
      <c r="V32" s="60">
        <v>234.14</v>
      </c>
      <c r="W32" s="62">
        <f t="shared" si="10"/>
        <v>44.992313604919296</v>
      </c>
      <c r="X32" s="61">
        <f t="shared" si="11"/>
        <v>3</v>
      </c>
      <c r="Y32" s="67">
        <f t="shared" si="12"/>
        <v>9</v>
      </c>
      <c r="Z32" s="71">
        <v>3385.4146999999998</v>
      </c>
      <c r="AA32" s="63">
        <f t="shared" si="13"/>
        <v>90.543319069269856</v>
      </c>
      <c r="AB32" s="67">
        <f t="shared" si="14"/>
        <v>4</v>
      </c>
      <c r="AC32" s="65">
        <v>4.6259980000000001</v>
      </c>
      <c r="AD32" s="62">
        <f t="shared" si="15"/>
        <v>0.12372286707675849</v>
      </c>
      <c r="AE32" s="119">
        <f>IF(AD32&lt;1,1,IF(AD32&lt;10,2,IF(AD32&lt;15,3,4)))</f>
        <v>1</v>
      </c>
      <c r="AF32" s="71">
        <v>1868.9023</v>
      </c>
      <c r="AG32" s="62">
        <f t="shared" si="16"/>
        <v>49.98401444236427</v>
      </c>
      <c r="AH32" s="67">
        <f>IF(AG32&lt;10,1,IF(AG32&lt;30,2,IF(AG32&lt;60,3,4)))</f>
        <v>3</v>
      </c>
      <c r="AI32" s="71">
        <v>2531.4948450000002</v>
      </c>
      <c r="AJ32" s="62">
        <f t="shared" si="18"/>
        <v>67.705130917357593</v>
      </c>
      <c r="AK32" s="60">
        <f t="shared" si="19"/>
        <v>4</v>
      </c>
      <c r="AL32" s="74">
        <f t="shared" si="20"/>
        <v>8</v>
      </c>
      <c r="AM32" s="78">
        <f t="shared" si="21"/>
        <v>5</v>
      </c>
      <c r="AN32" s="103">
        <f t="shared" si="22"/>
        <v>4</v>
      </c>
      <c r="AO32" s="80">
        <v>4</v>
      </c>
      <c r="AP32" s="82">
        <f t="shared" si="23"/>
        <v>16</v>
      </c>
      <c r="AQ32" s="38">
        <f t="shared" si="24"/>
        <v>4</v>
      </c>
      <c r="AR32" s="38">
        <v>2</v>
      </c>
      <c r="AS32" s="96">
        <f t="shared" si="28"/>
        <v>2</v>
      </c>
      <c r="AT32" s="130">
        <f t="shared" si="29"/>
        <v>4</v>
      </c>
      <c r="AU32" s="64">
        <v>3</v>
      </c>
      <c r="AV32" s="136">
        <v>4</v>
      </c>
      <c r="AW32" s="60">
        <f t="shared" si="25"/>
        <v>12</v>
      </c>
      <c r="AX32" s="156">
        <f t="shared" si="26"/>
        <v>3</v>
      </c>
    </row>
    <row r="33" spans="1:50" ht="15.75" thickBot="1" x14ac:dyDescent="0.3">
      <c r="A33" s="6">
        <v>26</v>
      </c>
      <c r="B33" s="24" t="s">
        <v>50</v>
      </c>
      <c r="C33" s="68">
        <v>8155</v>
      </c>
      <c r="D33" s="69">
        <v>1782</v>
      </c>
      <c r="E33" s="76">
        <f t="shared" si="0"/>
        <v>2</v>
      </c>
      <c r="F33" s="70">
        <f t="shared" si="1"/>
        <v>6</v>
      </c>
      <c r="G33" s="65">
        <v>21.110782</v>
      </c>
      <c r="H33" s="62">
        <f t="shared" si="2"/>
        <v>0.25886918454935626</v>
      </c>
      <c r="I33" s="82">
        <f t="shared" si="3"/>
        <v>1</v>
      </c>
      <c r="J33" s="68">
        <v>69.088250000000002</v>
      </c>
      <c r="K33" s="76">
        <f t="shared" si="4"/>
        <v>3</v>
      </c>
      <c r="L33" s="70">
        <f t="shared" si="5"/>
        <v>9</v>
      </c>
      <c r="M33" s="68">
        <v>0</v>
      </c>
      <c r="N33" s="76">
        <v>0</v>
      </c>
      <c r="O33" s="70">
        <f t="shared" si="6"/>
        <v>0</v>
      </c>
      <c r="P33" s="65">
        <v>62.631841000000001</v>
      </c>
      <c r="Q33" s="62">
        <f t="shared" si="7"/>
        <v>0.76801767014101774</v>
      </c>
      <c r="R33" s="61">
        <f t="shared" si="8"/>
        <v>1</v>
      </c>
      <c r="S33" s="62">
        <v>152.90742</v>
      </c>
      <c r="T33" s="82">
        <f t="shared" si="9"/>
        <v>3</v>
      </c>
      <c r="U33" s="68">
        <v>839.89</v>
      </c>
      <c r="V33" s="69">
        <v>602.19000000000005</v>
      </c>
      <c r="W33" s="73">
        <f t="shared" si="10"/>
        <v>71.698674826465378</v>
      </c>
      <c r="X33" s="76">
        <f t="shared" si="11"/>
        <v>4</v>
      </c>
      <c r="Y33" s="70">
        <f t="shared" si="12"/>
        <v>12</v>
      </c>
      <c r="Z33" s="72">
        <v>4856.0505000000003</v>
      </c>
      <c r="AA33" s="77">
        <f t="shared" si="13"/>
        <v>59.546909871244637</v>
      </c>
      <c r="AB33" s="70">
        <f t="shared" si="14"/>
        <v>3</v>
      </c>
      <c r="AC33" s="65">
        <v>0</v>
      </c>
      <c r="AD33" s="62">
        <f t="shared" si="15"/>
        <v>0</v>
      </c>
      <c r="AE33" s="119">
        <v>0</v>
      </c>
      <c r="AF33" s="72">
        <v>3948.0073000000002</v>
      </c>
      <c r="AG33" s="73">
        <f t="shared" si="16"/>
        <v>48.41210668301656</v>
      </c>
      <c r="AH33" s="70">
        <f>IF(AG33&lt;10,1,IF(AG33&lt;30,2,IF(AG33&lt;60,3,4)))</f>
        <v>3</v>
      </c>
      <c r="AI33" s="72">
        <v>3396.7551507899998</v>
      </c>
      <c r="AJ33" s="73">
        <f t="shared" si="18"/>
        <v>41.652423676149596</v>
      </c>
      <c r="AK33" s="69">
        <f t="shared" si="19"/>
        <v>3</v>
      </c>
      <c r="AL33" s="75">
        <f t="shared" si="20"/>
        <v>6</v>
      </c>
      <c r="AM33" s="78">
        <f t="shared" si="21"/>
        <v>5.5714285714285712</v>
      </c>
      <c r="AN33" s="104">
        <f t="shared" si="22"/>
        <v>4</v>
      </c>
      <c r="AO33" s="80">
        <v>3</v>
      </c>
      <c r="AP33" s="82">
        <f t="shared" si="23"/>
        <v>12</v>
      </c>
      <c r="AQ33" s="39">
        <f t="shared" si="24"/>
        <v>4</v>
      </c>
      <c r="AR33" s="39">
        <v>1</v>
      </c>
      <c r="AS33" s="96">
        <f t="shared" si="28"/>
        <v>3</v>
      </c>
      <c r="AT33" s="133">
        <f t="shared" si="29"/>
        <v>4</v>
      </c>
      <c r="AU33" s="64">
        <v>3</v>
      </c>
      <c r="AV33" s="136">
        <v>4</v>
      </c>
      <c r="AW33" s="60">
        <f t="shared" si="25"/>
        <v>12</v>
      </c>
      <c r="AX33" s="156">
        <f t="shared" si="26"/>
        <v>3</v>
      </c>
    </row>
  </sheetData>
  <sortState xmlns:xlrd2="http://schemas.microsoft.com/office/spreadsheetml/2017/richdata2" ref="A8:AX33">
    <sortCondition ref="A8:A33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97BFC7-0F64-4299-B547-8CEC1598E91C}"/>
</file>

<file path=customXml/itemProps2.xml><?xml version="1.0" encoding="utf-8"?>
<ds:datastoreItem xmlns:ds="http://schemas.openxmlformats.org/officeDocument/2006/customXml" ds:itemID="{893C4A4E-66CC-449C-BD0F-2F889F7168D5}">
  <ds:schemaRefs>
    <ds:schemaRef ds:uri="http://schemas.microsoft.com/office/2006/documentManagement/types"/>
    <ds:schemaRef ds:uri="5cecbd3a-56ed-480e-b254-4fe3d8d2e0d0"/>
    <ds:schemaRef ds:uri="221a2c11-8ef1-4d41-a3ac-fc306372ca64"/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A07F793-E7B5-43CB-A058-FB1AE7EF06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DNI GORĄCE</vt:lpstr>
      <vt:lpstr>POWODZIE</vt:lpstr>
      <vt:lpstr>PODTOPIENIA</vt:lpstr>
      <vt:lpstr>SUSZE</vt:lpstr>
      <vt:lpstr>KONCENTR_ZANIECZ_POW</vt:lpstr>
      <vt:lpstr>DEGRADACJA GLEBY</vt:lpstr>
      <vt:lpstr>OSUWISKA</vt:lpstr>
      <vt:lpstr>BURZE I SILNE WIATRY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Karolina Krolikowska</dc:creator>
  <cp:keywords/>
  <dc:description/>
  <cp:lastModifiedBy>Magdalena Pożarycka</cp:lastModifiedBy>
  <cp:revision>0</cp:revision>
  <dcterms:created xsi:type="dcterms:W3CDTF">2022-07-07T13:08:06Z</dcterms:created>
  <dcterms:modified xsi:type="dcterms:W3CDTF">2023-05-19T10:57:48Z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