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155" documentId="13_ncr:1_{9903003B-D8FD-4CFC-92F0-E83B1660026A}" xr6:coauthVersionLast="47" xr6:coauthVersionMax="47" xr10:uidLastSave="{5356E314-8876-40F1-BD55-75B940FB640E}"/>
  <bookViews>
    <workbookView xWindow="23880" yWindow="-120" windowWidth="29040" windowHeight="15840" xr2:uid="{3F06503C-05D9-41BB-AF9E-11465CEAC2E5}"/>
  </bookViews>
  <sheets>
    <sheet name="KONCENTRACJA ZANIECZYSZCZEŃ POW" sheetId="14" r:id="rId1"/>
    <sheet name="FALE UPAŁÓW" sheetId="1" r:id="rId2"/>
    <sheet name="DNI GORĄCE" sheetId="8" r:id="rId3"/>
    <sheet name="BURZE I SILNE WIATRY" sheetId="4" r:id="rId4"/>
    <sheet name="SUSZE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6" l="1"/>
  <c r="T9" i="6" s="1"/>
  <c r="S10" i="6"/>
  <c r="T10" i="6" s="1"/>
  <c r="S11" i="6"/>
  <c r="T11" i="6" s="1"/>
  <c r="S12" i="6"/>
  <c r="T12" i="6" s="1"/>
  <c r="S13" i="6"/>
  <c r="T13" i="6" s="1"/>
  <c r="S14" i="6"/>
  <c r="T14" i="6" s="1"/>
  <c r="S15" i="6"/>
  <c r="T15" i="6" s="1"/>
  <c r="S16" i="6"/>
  <c r="T16" i="6" s="1"/>
  <c r="S17" i="6"/>
  <c r="T17" i="6" s="1"/>
  <c r="S18" i="6"/>
  <c r="T18" i="6" s="1"/>
  <c r="S19" i="6"/>
  <c r="T19" i="6" s="1"/>
  <c r="S20" i="6"/>
  <c r="T20" i="6" s="1"/>
  <c r="S21" i="6"/>
  <c r="T21" i="6" s="1"/>
  <c r="S22" i="6"/>
  <c r="T22" i="6" s="1"/>
  <c r="S23" i="6"/>
  <c r="T23" i="6" s="1"/>
  <c r="S24" i="6"/>
  <c r="T24" i="6" s="1"/>
  <c r="S25" i="6"/>
  <c r="T25" i="6" s="1"/>
  <c r="S26" i="6"/>
  <c r="T26" i="6" s="1"/>
  <c r="S27" i="6"/>
  <c r="T27" i="6" s="1"/>
  <c r="S28" i="6"/>
  <c r="T28" i="6" s="1"/>
  <c r="S29" i="6"/>
  <c r="T29" i="6" s="1"/>
  <c r="S30" i="6"/>
  <c r="T30" i="6" s="1"/>
  <c r="S31" i="6"/>
  <c r="T31" i="6" s="1"/>
  <c r="S32" i="6"/>
  <c r="T32" i="6" s="1"/>
  <c r="S33" i="6"/>
  <c r="T33" i="6" s="1"/>
  <c r="S8" i="6"/>
  <c r="T8" i="6" s="1"/>
  <c r="R13" i="4"/>
  <c r="R21" i="4"/>
  <c r="Q9" i="4"/>
  <c r="R9" i="4" s="1"/>
  <c r="Q10" i="4"/>
  <c r="R10" i="4" s="1"/>
  <c r="Q11" i="4"/>
  <c r="R11" i="4" s="1"/>
  <c r="Q12" i="4"/>
  <c r="R12" i="4" s="1"/>
  <c r="Q13" i="4"/>
  <c r="Q14" i="4"/>
  <c r="R14" i="4" s="1"/>
  <c r="Q15" i="4"/>
  <c r="R15" i="4" s="1"/>
  <c r="Q16" i="4"/>
  <c r="R16" i="4" s="1"/>
  <c r="Q17" i="4"/>
  <c r="R17" i="4" s="1"/>
  <c r="Q18" i="4"/>
  <c r="R18" i="4" s="1"/>
  <c r="Q19" i="4"/>
  <c r="R19" i="4" s="1"/>
  <c r="Q20" i="4"/>
  <c r="R20" i="4" s="1"/>
  <c r="Q21" i="4"/>
  <c r="Q22" i="4"/>
  <c r="R22" i="4" s="1"/>
  <c r="Q23" i="4"/>
  <c r="R23" i="4" s="1"/>
  <c r="Q24" i="4"/>
  <c r="R24" i="4" s="1"/>
  <c r="Q25" i="4"/>
  <c r="R25" i="4" s="1"/>
  <c r="Q26" i="4"/>
  <c r="R26" i="4" s="1"/>
  <c r="Q27" i="4"/>
  <c r="R27" i="4" s="1"/>
  <c r="Q28" i="4"/>
  <c r="R28" i="4" s="1"/>
  <c r="Q29" i="4"/>
  <c r="R29" i="4" s="1"/>
  <c r="Q30" i="4"/>
  <c r="R30" i="4" s="1"/>
  <c r="Q31" i="4"/>
  <c r="R31" i="4" s="1"/>
  <c r="Q32" i="4"/>
  <c r="R32" i="4" s="1"/>
  <c r="Q33" i="4"/>
  <c r="R33" i="4" s="1"/>
  <c r="X10" i="8"/>
  <c r="X11" i="8"/>
  <c r="X18" i="8"/>
  <c r="X22" i="8"/>
  <c r="X23" i="8"/>
  <c r="X27" i="8"/>
  <c r="X28" i="8"/>
  <c r="W9" i="8"/>
  <c r="X9" i="8" s="1"/>
  <c r="W10" i="8"/>
  <c r="W11" i="8"/>
  <c r="W12" i="8"/>
  <c r="X12" i="8" s="1"/>
  <c r="W13" i="8"/>
  <c r="X13" i="8" s="1"/>
  <c r="W14" i="8"/>
  <c r="X14" i="8" s="1"/>
  <c r="W15" i="8"/>
  <c r="X15" i="8" s="1"/>
  <c r="W16" i="8"/>
  <c r="X16" i="8" s="1"/>
  <c r="W17" i="8"/>
  <c r="X17" i="8" s="1"/>
  <c r="W18" i="8"/>
  <c r="W19" i="8"/>
  <c r="X19" i="8" s="1"/>
  <c r="W20" i="8"/>
  <c r="X20" i="8" s="1"/>
  <c r="W21" i="8"/>
  <c r="X21" i="8" s="1"/>
  <c r="W22" i="8"/>
  <c r="W23" i="8"/>
  <c r="W24" i="8"/>
  <c r="X24" i="8" s="1"/>
  <c r="W25" i="8"/>
  <c r="X25" i="8" s="1"/>
  <c r="W26" i="8"/>
  <c r="X26" i="8" s="1"/>
  <c r="W27" i="8"/>
  <c r="W28" i="8"/>
  <c r="W29" i="8"/>
  <c r="X29" i="8" s="1"/>
  <c r="W30" i="8"/>
  <c r="X30" i="8" s="1"/>
  <c r="W31" i="8"/>
  <c r="X31" i="8" s="1"/>
  <c r="W32" i="8"/>
  <c r="X32" i="8" s="1"/>
  <c r="W33" i="8"/>
  <c r="X33" i="8" s="1"/>
  <c r="X14" i="14"/>
  <c r="X22" i="14"/>
  <c r="X30" i="14"/>
  <c r="W9" i="14"/>
  <c r="X9" i="14" s="1"/>
  <c r="W10" i="14"/>
  <c r="X10" i="14" s="1"/>
  <c r="W11" i="14"/>
  <c r="X11" i="14" s="1"/>
  <c r="W12" i="14"/>
  <c r="X12" i="14" s="1"/>
  <c r="W13" i="14"/>
  <c r="X13" i="14" s="1"/>
  <c r="W14" i="14"/>
  <c r="W15" i="14"/>
  <c r="X15" i="14" s="1"/>
  <c r="W16" i="14"/>
  <c r="X16" i="14" s="1"/>
  <c r="W17" i="14"/>
  <c r="X17" i="14" s="1"/>
  <c r="W18" i="14"/>
  <c r="X18" i="14" s="1"/>
  <c r="W19" i="14"/>
  <c r="X19" i="14" s="1"/>
  <c r="W20" i="14"/>
  <c r="X20" i="14" s="1"/>
  <c r="W21" i="14"/>
  <c r="X21" i="14" s="1"/>
  <c r="W22" i="14"/>
  <c r="W23" i="14"/>
  <c r="X23" i="14" s="1"/>
  <c r="W24" i="14"/>
  <c r="X24" i="14" s="1"/>
  <c r="W25" i="14"/>
  <c r="X25" i="14" s="1"/>
  <c r="W26" i="14"/>
  <c r="X26" i="14" s="1"/>
  <c r="W27" i="14"/>
  <c r="X27" i="14" s="1"/>
  <c r="W28" i="14"/>
  <c r="X28" i="14" s="1"/>
  <c r="W29" i="14"/>
  <c r="X29" i="14" s="1"/>
  <c r="W30" i="14"/>
  <c r="W31" i="14"/>
  <c r="X31" i="14" s="1"/>
  <c r="W32" i="14"/>
  <c r="X32" i="14" s="1"/>
  <c r="W33" i="14"/>
  <c r="X33" i="14" s="1"/>
  <c r="X20" i="1"/>
  <c r="W9" i="1"/>
  <c r="X9" i="1" s="1"/>
  <c r="W10" i="1"/>
  <c r="X10" i="1" s="1"/>
  <c r="W11" i="1"/>
  <c r="X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8" i="8"/>
  <c r="X8" i="8" s="1"/>
  <c r="W8" i="1"/>
  <c r="X8" i="1" s="1"/>
  <c r="W8" i="14"/>
  <c r="X8" i="14" s="1"/>
  <c r="Q8" i="4"/>
  <c r="R8" i="4" s="1"/>
  <c r="L33" i="14"/>
  <c r="J33" i="14"/>
  <c r="H33" i="14"/>
  <c r="E33" i="14"/>
  <c r="F33" i="14" s="1"/>
  <c r="L32" i="14"/>
  <c r="J32" i="14"/>
  <c r="H32" i="14"/>
  <c r="E32" i="14"/>
  <c r="F32" i="14" s="1"/>
  <c r="L31" i="14"/>
  <c r="J31" i="14"/>
  <c r="H31" i="14"/>
  <c r="E31" i="14"/>
  <c r="F31" i="14" s="1"/>
  <c r="L30" i="14"/>
  <c r="J30" i="14"/>
  <c r="H30" i="14"/>
  <c r="E30" i="14"/>
  <c r="F30" i="14" s="1"/>
  <c r="L29" i="14"/>
  <c r="J29" i="14"/>
  <c r="H29" i="14"/>
  <c r="E29" i="14"/>
  <c r="F29" i="14" s="1"/>
  <c r="L28" i="14"/>
  <c r="J28" i="14"/>
  <c r="H28" i="14"/>
  <c r="E28" i="14"/>
  <c r="F28" i="14" s="1"/>
  <c r="L27" i="14"/>
  <c r="J27" i="14"/>
  <c r="H27" i="14"/>
  <c r="E27" i="14"/>
  <c r="F27" i="14" s="1"/>
  <c r="L26" i="14"/>
  <c r="J26" i="14"/>
  <c r="H26" i="14"/>
  <c r="E26" i="14"/>
  <c r="F26" i="14" s="1"/>
  <c r="L25" i="14"/>
  <c r="J25" i="14"/>
  <c r="H25" i="14"/>
  <c r="E25" i="14"/>
  <c r="F25" i="14" s="1"/>
  <c r="L24" i="14"/>
  <c r="J24" i="14"/>
  <c r="H24" i="14"/>
  <c r="E24" i="14"/>
  <c r="F24" i="14" s="1"/>
  <c r="L23" i="14"/>
  <c r="J23" i="14"/>
  <c r="H23" i="14"/>
  <c r="E23" i="14"/>
  <c r="F23" i="14" s="1"/>
  <c r="L22" i="14"/>
  <c r="J22" i="14"/>
  <c r="H22" i="14"/>
  <c r="E22" i="14"/>
  <c r="F22" i="14" s="1"/>
  <c r="L21" i="14"/>
  <c r="J21" i="14"/>
  <c r="H21" i="14"/>
  <c r="E21" i="14"/>
  <c r="F21" i="14" s="1"/>
  <c r="L20" i="14"/>
  <c r="J20" i="14"/>
  <c r="H20" i="14"/>
  <c r="E20" i="14"/>
  <c r="F20" i="14" s="1"/>
  <c r="L19" i="14"/>
  <c r="J19" i="14"/>
  <c r="H19" i="14"/>
  <c r="E19" i="14"/>
  <c r="F19" i="14" s="1"/>
  <c r="L18" i="14"/>
  <c r="J18" i="14"/>
  <c r="H18" i="14"/>
  <c r="E18" i="14"/>
  <c r="F18" i="14" s="1"/>
  <c r="L17" i="14"/>
  <c r="J17" i="14"/>
  <c r="H17" i="14"/>
  <c r="E17" i="14"/>
  <c r="F17" i="14" s="1"/>
  <c r="L16" i="14"/>
  <c r="J16" i="14"/>
  <c r="H16" i="14"/>
  <c r="E16" i="14"/>
  <c r="F16" i="14" s="1"/>
  <c r="L15" i="14"/>
  <c r="J15" i="14"/>
  <c r="H15" i="14"/>
  <c r="E15" i="14"/>
  <c r="F15" i="14" s="1"/>
  <c r="L14" i="14"/>
  <c r="J14" i="14"/>
  <c r="H14" i="14"/>
  <c r="E14" i="14"/>
  <c r="F14" i="14" s="1"/>
  <c r="L13" i="14"/>
  <c r="J13" i="14"/>
  <c r="H13" i="14"/>
  <c r="E13" i="14"/>
  <c r="F13" i="14" s="1"/>
  <c r="L12" i="14"/>
  <c r="J12" i="14"/>
  <c r="H12" i="14"/>
  <c r="E12" i="14"/>
  <c r="F12" i="14" s="1"/>
  <c r="L11" i="14"/>
  <c r="J11" i="14"/>
  <c r="H11" i="14"/>
  <c r="E11" i="14"/>
  <c r="F11" i="14" s="1"/>
  <c r="L10" i="14"/>
  <c r="J10" i="14"/>
  <c r="H10" i="14"/>
  <c r="E10" i="14"/>
  <c r="F10" i="14" s="1"/>
  <c r="L9" i="14"/>
  <c r="J9" i="14"/>
  <c r="H9" i="14"/>
  <c r="E9" i="14"/>
  <c r="F9" i="14" s="1"/>
  <c r="L8" i="14"/>
  <c r="J8" i="14"/>
  <c r="H8" i="14"/>
  <c r="E8" i="14"/>
  <c r="F8" i="14" s="1"/>
  <c r="M11" i="14" l="1"/>
  <c r="N11" i="14" s="1"/>
  <c r="P11" i="14" s="1"/>
  <c r="Q11" i="14" s="1"/>
  <c r="S11" i="14" s="1"/>
  <c r="T11" i="14" s="1"/>
  <c r="M8" i="14"/>
  <c r="N8" i="14" s="1"/>
  <c r="P8" i="14" s="1"/>
  <c r="Q8" i="14" s="1"/>
  <c r="S8" i="14" s="1"/>
  <c r="T8" i="14" s="1"/>
  <c r="M12" i="14"/>
  <c r="N12" i="14" s="1"/>
  <c r="P12" i="14" s="1"/>
  <c r="Q12" i="14" s="1"/>
  <c r="T12" i="14" s="1"/>
  <c r="M19" i="14"/>
  <c r="N19" i="14" s="1"/>
  <c r="P19" i="14" s="1"/>
  <c r="Q19" i="14" s="1"/>
  <c r="S19" i="14" s="1"/>
  <c r="T19" i="14" s="1"/>
  <c r="M9" i="14"/>
  <c r="N9" i="14" s="1"/>
  <c r="P9" i="14" s="1"/>
  <c r="Q9" i="14" s="1"/>
  <c r="S9" i="14" s="1"/>
  <c r="T9" i="14" s="1"/>
  <c r="M10" i="14"/>
  <c r="N10" i="14" s="1"/>
  <c r="P10" i="14" s="1"/>
  <c r="Q10" i="14" s="1"/>
  <c r="S10" i="14" s="1"/>
  <c r="T10" i="14" s="1"/>
  <c r="M17" i="14"/>
  <c r="N17" i="14" s="1"/>
  <c r="P17" i="14" s="1"/>
  <c r="Q17" i="14" s="1"/>
  <c r="S17" i="14" s="1"/>
  <c r="T17" i="14" s="1"/>
  <c r="M21" i="14"/>
  <c r="N21" i="14" s="1"/>
  <c r="P21" i="14" s="1"/>
  <c r="Q21" i="14" s="1"/>
  <c r="S21" i="14" s="1"/>
  <c r="T21" i="14" s="1"/>
  <c r="M13" i="14"/>
  <c r="N13" i="14" s="1"/>
  <c r="P13" i="14" s="1"/>
  <c r="Q13" i="14" s="1"/>
  <c r="S13" i="14" s="1"/>
  <c r="T13" i="14" s="1"/>
  <c r="M14" i="14"/>
  <c r="N14" i="14" s="1"/>
  <c r="P14" i="14" s="1"/>
  <c r="Q14" i="14" s="1"/>
  <c r="S14" i="14" s="1"/>
  <c r="T14" i="14" s="1"/>
  <c r="M15" i="14"/>
  <c r="N15" i="14" s="1"/>
  <c r="P15" i="14" s="1"/>
  <c r="Q15" i="14" s="1"/>
  <c r="S15" i="14" s="1"/>
  <c r="T15" i="14" s="1"/>
  <c r="M16" i="14"/>
  <c r="N16" i="14" s="1"/>
  <c r="P16" i="14" s="1"/>
  <c r="Q16" i="14" s="1"/>
  <c r="S16" i="14" s="1"/>
  <c r="T16" i="14" s="1"/>
  <c r="M18" i="14"/>
  <c r="N18" i="14" s="1"/>
  <c r="P18" i="14" s="1"/>
  <c r="Q18" i="14" s="1"/>
  <c r="S18" i="14" s="1"/>
  <c r="T18" i="14" s="1"/>
  <c r="M20" i="14"/>
  <c r="N20" i="14" s="1"/>
  <c r="P20" i="14" s="1"/>
  <c r="Q20" i="14" s="1"/>
  <c r="S20" i="14" s="1"/>
  <c r="T20" i="14" s="1"/>
  <c r="M22" i="14"/>
  <c r="N22" i="14" s="1"/>
  <c r="P22" i="14" s="1"/>
  <c r="Q22" i="14" s="1"/>
  <c r="S22" i="14" s="1"/>
  <c r="T22" i="14" s="1"/>
  <c r="M23" i="14"/>
  <c r="N23" i="14" s="1"/>
  <c r="P23" i="14" s="1"/>
  <c r="Q23" i="14" s="1"/>
  <c r="S23" i="14" s="1"/>
  <c r="T23" i="14" s="1"/>
  <c r="M24" i="14"/>
  <c r="N24" i="14" s="1"/>
  <c r="P24" i="14" s="1"/>
  <c r="Q24" i="14" s="1"/>
  <c r="S24" i="14" s="1"/>
  <c r="T24" i="14" s="1"/>
  <c r="M25" i="14"/>
  <c r="N25" i="14" s="1"/>
  <c r="P25" i="14" s="1"/>
  <c r="Q25" i="14" s="1"/>
  <c r="S25" i="14" s="1"/>
  <c r="T25" i="14" s="1"/>
  <c r="M26" i="14"/>
  <c r="N26" i="14" s="1"/>
  <c r="P26" i="14" s="1"/>
  <c r="Q26" i="14" s="1"/>
  <c r="S26" i="14" s="1"/>
  <c r="T26" i="14" s="1"/>
  <c r="M27" i="14"/>
  <c r="N27" i="14" s="1"/>
  <c r="P27" i="14" s="1"/>
  <c r="Q27" i="14" s="1"/>
  <c r="S27" i="14" s="1"/>
  <c r="T27" i="14" s="1"/>
  <c r="M28" i="14"/>
  <c r="N28" i="14" s="1"/>
  <c r="P28" i="14" s="1"/>
  <c r="Q28" i="14" s="1"/>
  <c r="S28" i="14" s="1"/>
  <c r="T28" i="14" s="1"/>
  <c r="M29" i="14"/>
  <c r="N29" i="14" s="1"/>
  <c r="P29" i="14" s="1"/>
  <c r="Q29" i="14" s="1"/>
  <c r="S29" i="14" s="1"/>
  <c r="T29" i="14" s="1"/>
  <c r="M30" i="14"/>
  <c r="N30" i="14" s="1"/>
  <c r="P30" i="14" s="1"/>
  <c r="Q30" i="14" s="1"/>
  <c r="S30" i="14" s="1"/>
  <c r="T30" i="14" s="1"/>
  <c r="M31" i="14"/>
  <c r="N31" i="14" s="1"/>
  <c r="P31" i="14" s="1"/>
  <c r="Q31" i="14" s="1"/>
  <c r="S31" i="14" s="1"/>
  <c r="T31" i="14" s="1"/>
  <c r="M32" i="14"/>
  <c r="N32" i="14" s="1"/>
  <c r="P32" i="14" s="1"/>
  <c r="Q32" i="14" s="1"/>
  <c r="S32" i="14" s="1"/>
  <c r="T32" i="14" s="1"/>
  <c r="M33" i="14"/>
  <c r="N33" i="14" s="1"/>
  <c r="P33" i="14" s="1"/>
  <c r="Q33" i="14" s="1"/>
  <c r="S33" i="14" s="1"/>
  <c r="T33" i="14" s="1"/>
  <c r="D10" i="4" l="1"/>
  <c r="D18" i="4"/>
  <c r="D25" i="4"/>
  <c r="D29" i="4"/>
  <c r="D17" i="4"/>
  <c r="D19" i="4"/>
  <c r="D26" i="4"/>
  <c r="D13" i="4"/>
  <c r="D16" i="4"/>
  <c r="D22" i="4"/>
  <c r="D28" i="4"/>
  <c r="D33" i="4"/>
  <c r="D9" i="4"/>
  <c r="D11" i="4"/>
  <c r="D12" i="4"/>
  <c r="D14" i="4"/>
  <c r="D15" i="4"/>
  <c r="D20" i="4"/>
  <c r="D21" i="4"/>
  <c r="D24" i="4"/>
  <c r="D27" i="4"/>
  <c r="D30" i="4"/>
  <c r="D31" i="4"/>
  <c r="D32" i="4"/>
  <c r="D23" i="4"/>
  <c r="D8" i="4"/>
  <c r="F10" i="4"/>
  <c r="F18" i="4"/>
  <c r="F25" i="4"/>
  <c r="F29" i="4"/>
  <c r="F17" i="4"/>
  <c r="F19" i="4"/>
  <c r="F26" i="4"/>
  <c r="F13" i="4"/>
  <c r="F16" i="4"/>
  <c r="F22" i="4"/>
  <c r="F28" i="4"/>
  <c r="F33" i="4"/>
  <c r="F9" i="4"/>
  <c r="F11" i="4"/>
  <c r="F12" i="4"/>
  <c r="F14" i="4"/>
  <c r="F15" i="4"/>
  <c r="F20" i="4"/>
  <c r="F21" i="4"/>
  <c r="F24" i="4"/>
  <c r="F27" i="4"/>
  <c r="F30" i="4"/>
  <c r="F31" i="4"/>
  <c r="F32" i="4"/>
  <c r="F23" i="4"/>
  <c r="F8" i="4"/>
  <c r="H14" i="8"/>
  <c r="H15" i="8"/>
  <c r="H18" i="8"/>
  <c r="H22" i="8"/>
  <c r="H23" i="8"/>
  <c r="H25" i="8"/>
  <c r="H28" i="8"/>
  <c r="H29" i="8"/>
  <c r="H30" i="8"/>
  <c r="H32" i="8"/>
  <c r="H33" i="8"/>
  <c r="H8" i="8"/>
  <c r="H10" i="8"/>
  <c r="H13" i="8"/>
  <c r="H16" i="8"/>
  <c r="H20" i="8"/>
  <c r="H21" i="8"/>
  <c r="H24" i="8"/>
  <c r="H27" i="8"/>
  <c r="H9" i="8"/>
  <c r="H11" i="8"/>
  <c r="H17" i="8"/>
  <c r="H19" i="8"/>
  <c r="H26" i="8"/>
  <c r="H31" i="8"/>
  <c r="H12" i="8"/>
  <c r="H29" i="1"/>
  <c r="J14" i="8"/>
  <c r="J15" i="8"/>
  <c r="J18" i="8"/>
  <c r="J22" i="8"/>
  <c r="J23" i="8"/>
  <c r="J25" i="8"/>
  <c r="J28" i="8"/>
  <c r="J29" i="8"/>
  <c r="J30" i="8"/>
  <c r="J32" i="8"/>
  <c r="J33" i="8"/>
  <c r="J8" i="8"/>
  <c r="J10" i="8"/>
  <c r="J13" i="8"/>
  <c r="J16" i="8"/>
  <c r="J20" i="8"/>
  <c r="J21" i="8"/>
  <c r="J24" i="8"/>
  <c r="J27" i="8"/>
  <c r="J9" i="8"/>
  <c r="J11" i="8"/>
  <c r="J17" i="8"/>
  <c r="J19" i="8"/>
  <c r="J26" i="8"/>
  <c r="J31" i="8"/>
  <c r="J12" i="8"/>
  <c r="J12" i="1"/>
  <c r="J13" i="1"/>
  <c r="J14" i="1"/>
  <c r="J15" i="1"/>
  <c r="J16" i="1"/>
  <c r="J18" i="1"/>
  <c r="J21" i="1"/>
  <c r="J22" i="1"/>
  <c r="J23" i="1"/>
  <c r="J24" i="1"/>
  <c r="J25" i="1"/>
  <c r="J27" i="1"/>
  <c r="J28" i="1"/>
  <c r="J30" i="1"/>
  <c r="J32" i="1"/>
  <c r="J33" i="1"/>
  <c r="J8" i="1"/>
  <c r="J9" i="1"/>
  <c r="J10" i="1"/>
  <c r="J11" i="1"/>
  <c r="J19" i="1"/>
  <c r="J20" i="1"/>
  <c r="J26" i="1"/>
  <c r="J31" i="1"/>
  <c r="J17" i="1"/>
  <c r="J29" i="1"/>
  <c r="H12" i="1"/>
  <c r="H13" i="1"/>
  <c r="H14" i="1"/>
  <c r="H15" i="1"/>
  <c r="H16" i="1"/>
  <c r="H18" i="1"/>
  <c r="H21" i="1"/>
  <c r="H22" i="1"/>
  <c r="H23" i="1"/>
  <c r="H24" i="1"/>
  <c r="H25" i="1"/>
  <c r="H27" i="1"/>
  <c r="H28" i="1"/>
  <c r="H30" i="1"/>
  <c r="H32" i="1"/>
  <c r="H33" i="1"/>
  <c r="H8" i="1"/>
  <c r="H9" i="1"/>
  <c r="H10" i="1"/>
  <c r="H11" i="1"/>
  <c r="H19" i="1"/>
  <c r="H20" i="1"/>
  <c r="H26" i="1"/>
  <c r="H31" i="1"/>
  <c r="H17" i="1"/>
  <c r="F15" i="6"/>
  <c r="F32" i="6"/>
  <c r="F28" i="6"/>
  <c r="F25" i="6"/>
  <c r="F29" i="6"/>
  <c r="F11" i="6"/>
  <c r="F10" i="6"/>
  <c r="F13" i="6"/>
  <c r="F16" i="6"/>
  <c r="F22" i="6"/>
  <c r="F23" i="6"/>
  <c r="F33" i="6"/>
  <c r="F18" i="6"/>
  <c r="F9" i="6"/>
  <c r="F12" i="6"/>
  <c r="F19" i="6"/>
  <c r="F20" i="6"/>
  <c r="F21" i="6"/>
  <c r="F24" i="6"/>
  <c r="F26" i="6"/>
  <c r="F27" i="6"/>
  <c r="F30" i="6"/>
  <c r="F8" i="6"/>
  <c r="F17" i="6"/>
  <c r="F31" i="6"/>
  <c r="F14" i="6"/>
  <c r="L20" i="8" l="1"/>
  <c r="E20" i="8"/>
  <c r="F20" i="8" s="1"/>
  <c r="L15" i="8"/>
  <c r="E15" i="8"/>
  <c r="F15" i="8" s="1"/>
  <c r="L29" i="8"/>
  <c r="E29" i="8"/>
  <c r="F29" i="8" s="1"/>
  <c r="L28" i="8"/>
  <c r="E28" i="8"/>
  <c r="F28" i="8" s="1"/>
  <c r="L23" i="8"/>
  <c r="E23" i="8"/>
  <c r="F23" i="8" s="1"/>
  <c r="L18" i="8"/>
  <c r="E18" i="8"/>
  <c r="F18" i="8" s="1"/>
  <c r="L17" i="8"/>
  <c r="E17" i="8"/>
  <c r="F17" i="8" s="1"/>
  <c r="L26" i="8"/>
  <c r="E26" i="8"/>
  <c r="F26" i="8" s="1"/>
  <c r="L13" i="8"/>
  <c r="E13" i="8"/>
  <c r="F13" i="8" s="1"/>
  <c r="L31" i="8"/>
  <c r="E31" i="8"/>
  <c r="F31" i="8" s="1"/>
  <c r="L25" i="8"/>
  <c r="E25" i="8"/>
  <c r="F25" i="8" s="1"/>
  <c r="L21" i="8"/>
  <c r="E21" i="8"/>
  <c r="F21" i="8" s="1"/>
  <c r="L9" i="8"/>
  <c r="E9" i="8"/>
  <c r="F9" i="8" s="1"/>
  <c r="L32" i="8"/>
  <c r="E32" i="8"/>
  <c r="F32" i="8" s="1"/>
  <c r="L24" i="8"/>
  <c r="E24" i="8"/>
  <c r="F24" i="8" s="1"/>
  <c r="L19" i="8"/>
  <c r="E19" i="8"/>
  <c r="F19" i="8" s="1"/>
  <c r="L16" i="8"/>
  <c r="E16" i="8"/>
  <c r="F16" i="8" s="1"/>
  <c r="L12" i="8"/>
  <c r="E12" i="8"/>
  <c r="F12" i="8" s="1"/>
  <c r="L10" i="8"/>
  <c r="E10" i="8"/>
  <c r="F10" i="8" s="1"/>
  <c r="L33" i="8"/>
  <c r="E33" i="8"/>
  <c r="F33" i="8" s="1"/>
  <c r="L11" i="8"/>
  <c r="E11" i="8"/>
  <c r="F11" i="8" s="1"/>
  <c r="L8" i="8"/>
  <c r="E8" i="8"/>
  <c r="F8" i="8" s="1"/>
  <c r="L14" i="8"/>
  <c r="E14" i="8"/>
  <c r="F14" i="8" s="1"/>
  <c r="L27" i="8"/>
  <c r="E27" i="8"/>
  <c r="F27" i="8" s="1"/>
  <c r="L30" i="8"/>
  <c r="E30" i="8"/>
  <c r="F30" i="8" s="1"/>
  <c r="L22" i="8"/>
  <c r="E22" i="8"/>
  <c r="F22" i="8" s="1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8" i="6"/>
  <c r="L22" i="1"/>
  <c r="L29" i="1"/>
  <c r="L33" i="1"/>
  <c r="L27" i="1"/>
  <c r="L14" i="1"/>
  <c r="L19" i="1"/>
  <c r="L32" i="1"/>
  <c r="L16" i="1"/>
  <c r="L26" i="1"/>
  <c r="L24" i="1"/>
  <c r="L11" i="1"/>
  <c r="L25" i="1"/>
  <c r="L23" i="1"/>
  <c r="L9" i="1"/>
  <c r="L10" i="1"/>
  <c r="L17" i="1"/>
  <c r="L13" i="1"/>
  <c r="L18" i="1"/>
  <c r="L12" i="1"/>
  <c r="L31" i="1"/>
  <c r="L20" i="1"/>
  <c r="L8" i="1"/>
  <c r="L15" i="1"/>
  <c r="L28" i="1"/>
  <c r="L21" i="1"/>
  <c r="L30" i="1"/>
  <c r="E17" i="1"/>
  <c r="F17" i="1" s="1"/>
  <c r="E27" i="1"/>
  <c r="F27" i="1" s="1"/>
  <c r="E31" i="1"/>
  <c r="F31" i="1" s="1"/>
  <c r="E11" i="1"/>
  <c r="F11" i="1" s="1"/>
  <c r="E33" i="1"/>
  <c r="F33" i="1" s="1"/>
  <c r="E15" i="1"/>
  <c r="F15" i="1" s="1"/>
  <c r="E26" i="1"/>
  <c r="F26" i="1" s="1"/>
  <c r="E28" i="1"/>
  <c r="F28" i="1" s="1"/>
  <c r="E16" i="1"/>
  <c r="F16" i="1" s="1"/>
  <c r="E22" i="1"/>
  <c r="F22" i="1" s="1"/>
  <c r="E19" i="1"/>
  <c r="F19" i="1" s="1"/>
  <c r="E20" i="1"/>
  <c r="F20" i="1" s="1"/>
  <c r="E21" i="1"/>
  <c r="F21" i="1" s="1"/>
  <c r="E14" i="1"/>
  <c r="F14" i="1" s="1"/>
  <c r="E18" i="1"/>
  <c r="F18" i="1" s="1"/>
  <c r="E23" i="1"/>
  <c r="F23" i="1" s="1"/>
  <c r="E12" i="1"/>
  <c r="F12" i="1" s="1"/>
  <c r="E30" i="1"/>
  <c r="F30" i="1" s="1"/>
  <c r="E24" i="1"/>
  <c r="F24" i="1" s="1"/>
  <c r="E25" i="1"/>
  <c r="F25" i="1" s="1"/>
  <c r="E13" i="1"/>
  <c r="F13" i="1" s="1"/>
  <c r="E32" i="1"/>
  <c r="F32" i="1" s="1"/>
  <c r="E10" i="1"/>
  <c r="F10" i="1" s="1"/>
  <c r="E8" i="1"/>
  <c r="F8" i="1" s="1"/>
  <c r="E29" i="1"/>
  <c r="F29" i="1" s="1"/>
  <c r="E9" i="1"/>
  <c r="F9" i="1" s="1"/>
  <c r="I33" i="6" l="1"/>
  <c r="J33" i="6" s="1"/>
  <c r="L33" i="6" s="1"/>
  <c r="M33" i="6" s="1"/>
  <c r="O33" i="6" s="1"/>
  <c r="P33" i="6" s="1"/>
  <c r="I29" i="6"/>
  <c r="J29" i="6" s="1"/>
  <c r="L29" i="6" s="1"/>
  <c r="M29" i="6" s="1"/>
  <c r="O29" i="6" s="1"/>
  <c r="P29" i="6" s="1"/>
  <c r="I25" i="6"/>
  <c r="J25" i="6" s="1"/>
  <c r="L25" i="6" s="1"/>
  <c r="M25" i="6" s="1"/>
  <c r="O25" i="6" s="1"/>
  <c r="P25" i="6" s="1"/>
  <c r="I21" i="6"/>
  <c r="J21" i="6" s="1"/>
  <c r="L21" i="6" s="1"/>
  <c r="M21" i="6" s="1"/>
  <c r="O21" i="6" s="1"/>
  <c r="P21" i="6" s="1"/>
  <c r="I17" i="6"/>
  <c r="J17" i="6" s="1"/>
  <c r="L17" i="6" s="1"/>
  <c r="M17" i="6" s="1"/>
  <c r="O17" i="6" s="1"/>
  <c r="P17" i="6" s="1"/>
  <c r="I13" i="6"/>
  <c r="J13" i="6" s="1"/>
  <c r="L13" i="6" s="1"/>
  <c r="M13" i="6" s="1"/>
  <c r="O13" i="6" s="1"/>
  <c r="P13" i="6" s="1"/>
  <c r="I9" i="6"/>
  <c r="J9" i="6" s="1"/>
  <c r="L9" i="6" s="1"/>
  <c r="M9" i="6" s="1"/>
  <c r="O9" i="6" s="1"/>
  <c r="P9" i="6" s="1"/>
  <c r="I27" i="6"/>
  <c r="J27" i="6" s="1"/>
  <c r="L27" i="6" s="1"/>
  <c r="M27" i="6" s="1"/>
  <c r="O27" i="6" s="1"/>
  <c r="P27" i="6" s="1"/>
  <c r="I23" i="6"/>
  <c r="J23" i="6" s="1"/>
  <c r="L23" i="6" s="1"/>
  <c r="M23" i="6" s="1"/>
  <c r="O23" i="6" s="1"/>
  <c r="P23" i="6" s="1"/>
  <c r="I19" i="6"/>
  <c r="J19" i="6" s="1"/>
  <c r="L19" i="6" s="1"/>
  <c r="M19" i="6" s="1"/>
  <c r="O19" i="6" s="1"/>
  <c r="P19" i="6" s="1"/>
  <c r="I15" i="6"/>
  <c r="J15" i="6" s="1"/>
  <c r="L15" i="6" s="1"/>
  <c r="M15" i="6" s="1"/>
  <c r="O15" i="6" s="1"/>
  <c r="P15" i="6" s="1"/>
  <c r="I11" i="6"/>
  <c r="J11" i="6" s="1"/>
  <c r="L11" i="6" s="1"/>
  <c r="M11" i="6" s="1"/>
  <c r="O11" i="6" s="1"/>
  <c r="P11" i="6" s="1"/>
  <c r="M24" i="1"/>
  <c r="N24" i="1" s="1"/>
  <c r="P24" i="1" s="1"/>
  <c r="Q24" i="1" s="1"/>
  <c r="S24" i="1" s="1"/>
  <c r="T24" i="1" s="1"/>
  <c r="M18" i="1"/>
  <c r="N18" i="1" s="1"/>
  <c r="P18" i="1" s="1"/>
  <c r="Q18" i="1" s="1"/>
  <c r="S18" i="1" s="1"/>
  <c r="T18" i="1" s="1"/>
  <c r="M11" i="1"/>
  <c r="N11" i="1" s="1"/>
  <c r="P11" i="1" s="1"/>
  <c r="Q11" i="1" s="1"/>
  <c r="S11" i="1" s="1"/>
  <c r="T11" i="1" s="1"/>
  <c r="M20" i="1"/>
  <c r="N20" i="1" s="1"/>
  <c r="P20" i="1" s="1"/>
  <c r="Q20" i="1" s="1"/>
  <c r="S20" i="1" s="1"/>
  <c r="T20" i="1" s="1"/>
  <c r="M31" i="1"/>
  <c r="N31" i="1" s="1"/>
  <c r="P31" i="1" s="1"/>
  <c r="Q31" i="1" s="1"/>
  <c r="S31" i="1" s="1"/>
  <c r="T31" i="1" s="1"/>
  <c r="I31" i="6"/>
  <c r="J31" i="6" s="1"/>
  <c r="L31" i="6" s="1"/>
  <c r="M31" i="6" s="1"/>
  <c r="O31" i="6" s="1"/>
  <c r="P31" i="6" s="1"/>
  <c r="I8" i="6"/>
  <c r="I30" i="6"/>
  <c r="J30" i="6" s="1"/>
  <c r="L30" i="6" s="1"/>
  <c r="M30" i="6" s="1"/>
  <c r="O30" i="6" s="1"/>
  <c r="P30" i="6" s="1"/>
  <c r="I26" i="6"/>
  <c r="J26" i="6" s="1"/>
  <c r="L26" i="6" s="1"/>
  <c r="M26" i="6" s="1"/>
  <c r="O26" i="6" s="1"/>
  <c r="P26" i="6" s="1"/>
  <c r="I22" i="6"/>
  <c r="J22" i="6" s="1"/>
  <c r="L22" i="6" s="1"/>
  <c r="M22" i="6" s="1"/>
  <c r="O22" i="6" s="1"/>
  <c r="P22" i="6" s="1"/>
  <c r="I18" i="6"/>
  <c r="J18" i="6" s="1"/>
  <c r="L18" i="6" s="1"/>
  <c r="M18" i="6" s="1"/>
  <c r="O18" i="6" s="1"/>
  <c r="P18" i="6" s="1"/>
  <c r="I14" i="6"/>
  <c r="J14" i="6" s="1"/>
  <c r="L14" i="6" s="1"/>
  <c r="M14" i="6" s="1"/>
  <c r="O14" i="6" s="1"/>
  <c r="P14" i="6" s="1"/>
  <c r="I10" i="6"/>
  <c r="J10" i="6" s="1"/>
  <c r="L10" i="6" s="1"/>
  <c r="M10" i="6" s="1"/>
  <c r="O10" i="6" s="1"/>
  <c r="P10" i="6" s="1"/>
  <c r="I32" i="6"/>
  <c r="J32" i="6" s="1"/>
  <c r="L32" i="6" s="1"/>
  <c r="M32" i="6" s="1"/>
  <c r="O32" i="6" s="1"/>
  <c r="P32" i="6" s="1"/>
  <c r="I28" i="6"/>
  <c r="J28" i="6" s="1"/>
  <c r="L28" i="6" s="1"/>
  <c r="M28" i="6" s="1"/>
  <c r="O28" i="6" s="1"/>
  <c r="P28" i="6" s="1"/>
  <c r="I24" i="6"/>
  <c r="J24" i="6" s="1"/>
  <c r="L24" i="6" s="1"/>
  <c r="M24" i="6" s="1"/>
  <c r="O24" i="6" s="1"/>
  <c r="P24" i="6" s="1"/>
  <c r="I20" i="6"/>
  <c r="J20" i="6" s="1"/>
  <c r="L20" i="6" s="1"/>
  <c r="M20" i="6" s="1"/>
  <c r="O20" i="6" s="1"/>
  <c r="P20" i="6" s="1"/>
  <c r="I16" i="6"/>
  <c r="J16" i="6" s="1"/>
  <c r="L16" i="6" s="1"/>
  <c r="M16" i="6" s="1"/>
  <c r="O16" i="6" s="1"/>
  <c r="P16" i="6" s="1"/>
  <c r="I12" i="6"/>
  <c r="J12" i="6" s="1"/>
  <c r="L12" i="6" s="1"/>
  <c r="M12" i="6" s="1"/>
  <c r="O12" i="6" s="1"/>
  <c r="G31" i="4"/>
  <c r="H31" i="4" s="1"/>
  <c r="J31" i="4" s="1"/>
  <c r="K31" i="4" s="1"/>
  <c r="M31" i="4" s="1"/>
  <c r="N31" i="4" s="1"/>
  <c r="G27" i="4"/>
  <c r="H27" i="4" s="1"/>
  <c r="J27" i="4" s="1"/>
  <c r="K27" i="4" s="1"/>
  <c r="M27" i="4" s="1"/>
  <c r="N27" i="4" s="1"/>
  <c r="G23" i="4"/>
  <c r="H23" i="4" s="1"/>
  <c r="J23" i="4" s="1"/>
  <c r="K23" i="4" s="1"/>
  <c r="M23" i="4" s="1"/>
  <c r="N23" i="4" s="1"/>
  <c r="G19" i="4"/>
  <c r="H19" i="4" s="1"/>
  <c r="J19" i="4" s="1"/>
  <c r="K19" i="4" s="1"/>
  <c r="M19" i="4" s="1"/>
  <c r="N19" i="4" s="1"/>
  <c r="G15" i="4"/>
  <c r="H15" i="4" s="1"/>
  <c r="J15" i="4" s="1"/>
  <c r="K15" i="4" s="1"/>
  <c r="M15" i="4" s="1"/>
  <c r="N15" i="4" s="1"/>
  <c r="G11" i="4"/>
  <c r="H11" i="4" s="1"/>
  <c r="J11" i="4" s="1"/>
  <c r="K11" i="4" s="1"/>
  <c r="M11" i="4" s="1"/>
  <c r="N11" i="4" s="1"/>
  <c r="G8" i="4"/>
  <c r="G30" i="4"/>
  <c r="H30" i="4" s="1"/>
  <c r="J30" i="4" s="1"/>
  <c r="K30" i="4" s="1"/>
  <c r="M30" i="4" s="1"/>
  <c r="N30" i="4" s="1"/>
  <c r="G26" i="4"/>
  <c r="H26" i="4" s="1"/>
  <c r="J26" i="4" s="1"/>
  <c r="K26" i="4" s="1"/>
  <c r="M26" i="4" s="1"/>
  <c r="N26" i="4" s="1"/>
  <c r="G22" i="4"/>
  <c r="H22" i="4" s="1"/>
  <c r="J22" i="4" s="1"/>
  <c r="K22" i="4" s="1"/>
  <c r="M22" i="4" s="1"/>
  <c r="N22" i="4" s="1"/>
  <c r="G18" i="4"/>
  <c r="H18" i="4" s="1"/>
  <c r="J18" i="4" s="1"/>
  <c r="K18" i="4" s="1"/>
  <c r="M18" i="4" s="1"/>
  <c r="N18" i="4" s="1"/>
  <c r="G14" i="4"/>
  <c r="H14" i="4" s="1"/>
  <c r="J14" i="4" s="1"/>
  <c r="K14" i="4" s="1"/>
  <c r="M14" i="4" s="1"/>
  <c r="N14" i="4" s="1"/>
  <c r="G10" i="4"/>
  <c r="H10" i="4" s="1"/>
  <c r="J10" i="4" s="1"/>
  <c r="K10" i="4" s="1"/>
  <c r="M10" i="4" s="1"/>
  <c r="N10" i="4" s="1"/>
  <c r="M29" i="1"/>
  <c r="N29" i="1" s="1"/>
  <c r="P29" i="1" s="1"/>
  <c r="Q29" i="1" s="1"/>
  <c r="S29" i="1" s="1"/>
  <c r="T29" i="1" s="1"/>
  <c r="M28" i="1"/>
  <c r="N28" i="1" s="1"/>
  <c r="P28" i="1" s="1"/>
  <c r="Q28" i="1" s="1"/>
  <c r="S28" i="1" s="1"/>
  <c r="T28" i="1" s="1"/>
  <c r="M26" i="1"/>
  <c r="N26" i="1" s="1"/>
  <c r="P26" i="1" s="1"/>
  <c r="Q26" i="1" s="1"/>
  <c r="S26" i="1" s="1"/>
  <c r="T26" i="1" s="1"/>
  <c r="M25" i="1"/>
  <c r="N25" i="1" s="1"/>
  <c r="P25" i="1" s="1"/>
  <c r="Q25" i="1" s="1"/>
  <c r="S25" i="1" s="1"/>
  <c r="T25" i="1" s="1"/>
  <c r="M22" i="1"/>
  <c r="N22" i="1" s="1"/>
  <c r="P22" i="1" s="1"/>
  <c r="Q22" i="1" s="1"/>
  <c r="S22" i="1" s="1"/>
  <c r="T22" i="1" s="1"/>
  <c r="M19" i="1"/>
  <c r="N19" i="1" s="1"/>
  <c r="P19" i="1" s="1"/>
  <c r="Q19" i="1" s="1"/>
  <c r="S19" i="1" s="1"/>
  <c r="T19" i="1" s="1"/>
  <c r="M17" i="1"/>
  <c r="N17" i="1" s="1"/>
  <c r="P17" i="1" s="1"/>
  <c r="Q17" i="1" s="1"/>
  <c r="S17" i="1" s="1"/>
  <c r="T17" i="1" s="1"/>
  <c r="M15" i="1"/>
  <c r="N15" i="1" s="1"/>
  <c r="P15" i="1" s="1"/>
  <c r="Q15" i="1" s="1"/>
  <c r="S15" i="1" s="1"/>
  <c r="T15" i="1" s="1"/>
  <c r="G33" i="4"/>
  <c r="H33" i="4" s="1"/>
  <c r="J33" i="4" s="1"/>
  <c r="K33" i="4" s="1"/>
  <c r="M33" i="4" s="1"/>
  <c r="N33" i="4" s="1"/>
  <c r="G29" i="4"/>
  <c r="H29" i="4" s="1"/>
  <c r="J29" i="4" s="1"/>
  <c r="K29" i="4" s="1"/>
  <c r="M29" i="4" s="1"/>
  <c r="N29" i="4" s="1"/>
  <c r="G25" i="4"/>
  <c r="H25" i="4" s="1"/>
  <c r="J25" i="4" s="1"/>
  <c r="K25" i="4" s="1"/>
  <c r="M25" i="4" s="1"/>
  <c r="N25" i="4" s="1"/>
  <c r="G21" i="4"/>
  <c r="H21" i="4" s="1"/>
  <c r="J21" i="4" s="1"/>
  <c r="K21" i="4" s="1"/>
  <c r="M21" i="4" s="1"/>
  <c r="N21" i="4" s="1"/>
  <c r="G17" i="4"/>
  <c r="H17" i="4" s="1"/>
  <c r="J17" i="4" s="1"/>
  <c r="K17" i="4" s="1"/>
  <c r="M17" i="4" s="1"/>
  <c r="N17" i="4" s="1"/>
  <c r="G13" i="4"/>
  <c r="H13" i="4" s="1"/>
  <c r="J13" i="4" s="1"/>
  <c r="K13" i="4" s="1"/>
  <c r="M13" i="4" s="1"/>
  <c r="N13" i="4" s="1"/>
  <c r="G9" i="4"/>
  <c r="H9" i="4" s="1"/>
  <c r="J9" i="4" s="1"/>
  <c r="K9" i="4" s="1"/>
  <c r="M9" i="4" s="1"/>
  <c r="G32" i="4"/>
  <c r="H32" i="4" s="1"/>
  <c r="J32" i="4" s="1"/>
  <c r="K32" i="4" s="1"/>
  <c r="M32" i="4" s="1"/>
  <c r="N32" i="4" s="1"/>
  <c r="G28" i="4"/>
  <c r="H28" i="4" s="1"/>
  <c r="J28" i="4" s="1"/>
  <c r="K28" i="4" s="1"/>
  <c r="M28" i="4" s="1"/>
  <c r="N28" i="4" s="1"/>
  <c r="G24" i="4"/>
  <c r="H24" i="4" s="1"/>
  <c r="J24" i="4" s="1"/>
  <c r="K24" i="4" s="1"/>
  <c r="M24" i="4" s="1"/>
  <c r="N24" i="4" s="1"/>
  <c r="G20" i="4"/>
  <c r="H20" i="4" s="1"/>
  <c r="J20" i="4" s="1"/>
  <c r="K20" i="4" s="1"/>
  <c r="M20" i="4" s="1"/>
  <c r="N20" i="4" s="1"/>
  <c r="G16" i="4"/>
  <c r="H16" i="4" s="1"/>
  <c r="J16" i="4" s="1"/>
  <c r="K16" i="4" s="1"/>
  <c r="M16" i="4" s="1"/>
  <c r="N16" i="4" s="1"/>
  <c r="G12" i="4"/>
  <c r="H12" i="4" s="1"/>
  <c r="J12" i="4" s="1"/>
  <c r="K12" i="4" s="1"/>
  <c r="N12" i="4" s="1"/>
  <c r="M21" i="1"/>
  <c r="N21" i="1" s="1"/>
  <c r="P21" i="1" s="1"/>
  <c r="Q21" i="1" s="1"/>
  <c r="S21" i="1" s="1"/>
  <c r="T21" i="1" s="1"/>
  <c r="M8" i="1"/>
  <c r="N8" i="1" s="1"/>
  <c r="P8" i="1" s="1"/>
  <c r="Q8" i="1" s="1"/>
  <c r="S8" i="1" s="1"/>
  <c r="T8" i="1" s="1"/>
  <c r="M23" i="1"/>
  <c r="M16" i="1"/>
  <c r="N16" i="1" s="1"/>
  <c r="P16" i="1" s="1"/>
  <c r="Q16" i="1" s="1"/>
  <c r="S16" i="1" s="1"/>
  <c r="T16" i="1" s="1"/>
  <c r="M9" i="1"/>
  <c r="N9" i="1" s="1"/>
  <c r="P9" i="1" s="1"/>
  <c r="Q9" i="1" s="1"/>
  <c r="S9" i="1" s="1"/>
  <c r="T9" i="1" s="1"/>
  <c r="M12" i="1"/>
  <c r="N12" i="1" s="1"/>
  <c r="P12" i="1" s="1"/>
  <c r="Q12" i="1" s="1"/>
  <c r="T12" i="1" s="1"/>
  <c r="M32" i="1"/>
  <c r="N32" i="1" s="1"/>
  <c r="P32" i="1" s="1"/>
  <c r="Q32" i="1" s="1"/>
  <c r="S32" i="1" s="1"/>
  <c r="T32" i="1" s="1"/>
  <c r="M10" i="1"/>
  <c r="N10" i="1" s="1"/>
  <c r="P10" i="1" s="1"/>
  <c r="Q10" i="1" s="1"/>
  <c r="S10" i="1" s="1"/>
  <c r="T10" i="1" s="1"/>
  <c r="M30" i="1"/>
  <c r="N30" i="1" s="1"/>
  <c r="P30" i="1" s="1"/>
  <c r="Q30" i="1" s="1"/>
  <c r="S30" i="1" s="1"/>
  <c r="T30" i="1" s="1"/>
  <c r="M14" i="1"/>
  <c r="N14" i="1" s="1"/>
  <c r="P14" i="1" s="1"/>
  <c r="Q14" i="1" s="1"/>
  <c r="S14" i="1" s="1"/>
  <c r="T14" i="1" s="1"/>
  <c r="M13" i="1"/>
  <c r="N13" i="1" s="1"/>
  <c r="P13" i="1" s="1"/>
  <c r="Q13" i="1" s="1"/>
  <c r="S13" i="1" s="1"/>
  <c r="T13" i="1" s="1"/>
  <c r="M33" i="1"/>
  <c r="N33" i="1" s="1"/>
  <c r="P33" i="1" s="1"/>
  <c r="Q33" i="1" s="1"/>
  <c r="S33" i="1" s="1"/>
  <c r="T33" i="1" s="1"/>
  <c r="M27" i="1"/>
  <c r="N27" i="1" s="1"/>
  <c r="P27" i="1" s="1"/>
  <c r="Q27" i="1" s="1"/>
  <c r="S27" i="1" s="1"/>
  <c r="T27" i="1" s="1"/>
  <c r="M12" i="8"/>
  <c r="N12" i="8" s="1"/>
  <c r="P12" i="8" s="1"/>
  <c r="Q12" i="8" s="1"/>
  <c r="T12" i="8" s="1"/>
  <c r="M31" i="8"/>
  <c r="N31" i="8" s="1"/>
  <c r="P31" i="8" s="1"/>
  <c r="Q31" i="8" s="1"/>
  <c r="S31" i="8" s="1"/>
  <c r="T31" i="8" s="1"/>
  <c r="M22" i="8"/>
  <c r="N22" i="8" s="1"/>
  <c r="P22" i="8" s="1"/>
  <c r="Q22" i="8" s="1"/>
  <c r="S22" i="8" s="1"/>
  <c r="T22" i="8" s="1"/>
  <c r="M33" i="8"/>
  <c r="N33" i="8" s="1"/>
  <c r="P33" i="8" s="1"/>
  <c r="Q33" i="8" s="1"/>
  <c r="S33" i="8" s="1"/>
  <c r="T33" i="8" s="1"/>
  <c r="M21" i="8"/>
  <c r="N21" i="8" s="1"/>
  <c r="P21" i="8" s="1"/>
  <c r="Q21" i="8" s="1"/>
  <c r="S21" i="8" s="1"/>
  <c r="T21" i="8" s="1"/>
  <c r="M28" i="8"/>
  <c r="N28" i="8" s="1"/>
  <c r="P28" i="8" s="1"/>
  <c r="Q28" i="8" s="1"/>
  <c r="S28" i="8" s="1"/>
  <c r="T28" i="8" s="1"/>
  <c r="M8" i="8"/>
  <c r="N8" i="8" s="1"/>
  <c r="P8" i="8" s="1"/>
  <c r="Q8" i="8" s="1"/>
  <c r="S8" i="8" s="1"/>
  <c r="T8" i="8" s="1"/>
  <c r="M32" i="8"/>
  <c r="N32" i="8" s="1"/>
  <c r="P32" i="8" s="1"/>
  <c r="Q32" i="8" s="1"/>
  <c r="S32" i="8" s="1"/>
  <c r="T32" i="8" s="1"/>
  <c r="M18" i="8"/>
  <c r="N18" i="8" s="1"/>
  <c r="P18" i="8" s="1"/>
  <c r="Q18" i="8" s="1"/>
  <c r="S18" i="8" s="1"/>
  <c r="T18" i="8" s="1"/>
  <c r="M27" i="8"/>
  <c r="N27" i="8" s="1"/>
  <c r="P27" i="8" s="1"/>
  <c r="Q27" i="8" s="1"/>
  <c r="S27" i="8" s="1"/>
  <c r="T27" i="8" s="1"/>
  <c r="M19" i="8"/>
  <c r="N19" i="8" s="1"/>
  <c r="P19" i="8" s="1"/>
  <c r="Q19" i="8" s="1"/>
  <c r="S19" i="8" s="1"/>
  <c r="T19" i="8" s="1"/>
  <c r="M26" i="8"/>
  <c r="N26" i="8" s="1"/>
  <c r="P26" i="8" s="1"/>
  <c r="Q26" i="8" s="1"/>
  <c r="S26" i="8" s="1"/>
  <c r="T26" i="8" s="1"/>
  <c r="M15" i="8"/>
  <c r="N15" i="8" s="1"/>
  <c r="P15" i="8" s="1"/>
  <c r="Q15" i="8" s="1"/>
  <c r="S15" i="8" s="1"/>
  <c r="T15" i="8" s="1"/>
  <c r="M30" i="8"/>
  <c r="N30" i="8" s="1"/>
  <c r="P30" i="8" s="1"/>
  <c r="Q30" i="8" s="1"/>
  <c r="S30" i="8" s="1"/>
  <c r="T30" i="8" s="1"/>
  <c r="M14" i="8"/>
  <c r="N14" i="8" s="1"/>
  <c r="P14" i="8" s="1"/>
  <c r="Q14" i="8" s="1"/>
  <c r="S14" i="8" s="1"/>
  <c r="T14" i="8" s="1"/>
  <c r="M11" i="8"/>
  <c r="N11" i="8" s="1"/>
  <c r="P11" i="8" s="1"/>
  <c r="Q11" i="8" s="1"/>
  <c r="S11" i="8" s="1"/>
  <c r="T11" i="8" s="1"/>
  <c r="M10" i="8"/>
  <c r="N10" i="8" s="1"/>
  <c r="P10" i="8" s="1"/>
  <c r="Q10" i="8" s="1"/>
  <c r="S10" i="8" s="1"/>
  <c r="T10" i="8" s="1"/>
  <c r="M16" i="8"/>
  <c r="N16" i="8" s="1"/>
  <c r="P16" i="8" s="1"/>
  <c r="Q16" i="8" s="1"/>
  <c r="S16" i="8" s="1"/>
  <c r="T16" i="8" s="1"/>
  <c r="M24" i="8"/>
  <c r="N24" i="8" s="1"/>
  <c r="P24" i="8" s="1"/>
  <c r="Q24" i="8" s="1"/>
  <c r="S24" i="8" s="1"/>
  <c r="T24" i="8" s="1"/>
  <c r="M9" i="8"/>
  <c r="N9" i="8" s="1"/>
  <c r="P9" i="8" s="1"/>
  <c r="Q9" i="8" s="1"/>
  <c r="S9" i="8" s="1"/>
  <c r="T9" i="8" s="1"/>
  <c r="M25" i="8"/>
  <c r="N25" i="8" s="1"/>
  <c r="P25" i="8" s="1"/>
  <c r="Q25" i="8" s="1"/>
  <c r="S25" i="8" s="1"/>
  <c r="T25" i="8" s="1"/>
  <c r="M13" i="8"/>
  <c r="N13" i="8" s="1"/>
  <c r="P13" i="8" s="1"/>
  <c r="Q13" i="8" s="1"/>
  <c r="S13" i="8" s="1"/>
  <c r="T13" i="8" s="1"/>
  <c r="M17" i="8"/>
  <c r="N17" i="8" s="1"/>
  <c r="P17" i="8" s="1"/>
  <c r="Q17" i="8" s="1"/>
  <c r="S17" i="8" s="1"/>
  <c r="T17" i="8" s="1"/>
  <c r="M23" i="8"/>
  <c r="M29" i="8"/>
  <c r="N29" i="8" s="1"/>
  <c r="P29" i="8" s="1"/>
  <c r="Q29" i="8" s="1"/>
  <c r="S29" i="8" s="1"/>
  <c r="T29" i="8" s="1"/>
  <c r="M20" i="8"/>
  <c r="N20" i="8" s="1"/>
  <c r="P20" i="8" s="1"/>
  <c r="Q20" i="8" s="1"/>
  <c r="S20" i="8" s="1"/>
  <c r="T20" i="8" s="1"/>
  <c r="N9" i="4" l="1"/>
  <c r="H8" i="4"/>
  <c r="J8" i="4" s="1"/>
  <c r="K8" i="4" s="1"/>
  <c r="M8" i="4" s="1"/>
  <c r="N23" i="8"/>
  <c r="P23" i="8" s="1"/>
  <c r="Q23" i="8" s="1"/>
  <c r="S23" i="8" s="1"/>
  <c r="J8" i="6"/>
  <c r="L8" i="6" s="1"/>
  <c r="M8" i="6" s="1"/>
  <c r="O8" i="6" s="1"/>
  <c r="N23" i="1"/>
  <c r="P23" i="1" l="1"/>
  <c r="Q23" i="1" s="1"/>
  <c r="S23" i="1" s="1"/>
  <c r="T23" i="1" s="1"/>
  <c r="N8" i="4"/>
  <c r="T23" i="8"/>
  <c r="P8" i="6"/>
</calcChain>
</file>

<file path=xl/sharedStrings.xml><?xml version="1.0" encoding="utf-8"?>
<sst xmlns="http://schemas.openxmlformats.org/spreadsheetml/2006/main" count="248" uniqueCount="53">
  <si>
    <t>LP</t>
  </si>
  <si>
    <t>NAZWA GMINY</t>
  </si>
  <si>
    <t>liczba ludności</t>
  </si>
  <si>
    <t>liczba dzieci do 4 lat i osób w wieku 65 lat i więcej</t>
  </si>
  <si>
    <t>udział dzieci i starszych do ogolnej liczby ludnoscib (demograficzny wskaźnik ryzyka termicznego)</t>
  </si>
  <si>
    <t>ocena dla demograficznego wskaźnika ryzyka termicznego</t>
  </si>
  <si>
    <t>choroby układu krążenia ogółem, 2020, %</t>
  </si>
  <si>
    <t>ocena dla chorób ukł krążenia</t>
  </si>
  <si>
    <t>choroby układu oddechowego ogółem, 2020, %</t>
  </si>
  <si>
    <t>ocena chrób ukł odechowego</t>
  </si>
  <si>
    <t>udział powierzchni terenów zieleni w powierzchni ogółem, 2020, %</t>
  </si>
  <si>
    <t>ocena dla udzialu pow terenów zielonych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</si>
  <si>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</si>
  <si>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</si>
  <si>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</si>
  <si>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</si>
  <si>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</si>
  <si>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</si>
  <si>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</si>
  <si>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</si>
  <si>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</si>
  <si>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</si>
  <si>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</si>
  <si>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</si>
  <si>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</si>
  <si>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</si>
  <si>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</si>
  <si>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</si>
  <si>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</si>
  <si>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</si>
  <si>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</si>
  <si>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</si>
  <si>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</si>
  <si>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</si>
  <si>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</si>
  <si>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</si>
  <si>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</si>
  <si>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</si>
  <si>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</si>
  <si>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</si>
  <si>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</si>
  <si>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</si>
  <si>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</si>
  <si>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</si>
  <si>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</si>
  <si>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</si>
  <si>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</si>
  <si>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</si>
  <si>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ocena dla chorób ukł oddechowego</t>
  </si>
  <si>
    <t>Złotoryja - gmina miejska</t>
  </si>
  <si>
    <t>Złotoryja - gmina wiejska</t>
  </si>
  <si>
    <t>ocena dla udziału pow terenów zielonych</t>
  </si>
  <si>
    <t>brak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</si>
</sst>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 style="thin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indexed="64"/>
      </left>
      <right style="medium">
        <color theme="2" tint="-0.499984740745262"/>
      </right>
      <top style="medium">
        <color theme="2" tint="-0.499984740745262"/>
      </top>
      <bottom style="thin">
        <color indexed="64"/>
      </bottom>
      <diagonal/>
    </border>
    <border>
      <left style="medium">
        <color theme="2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2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 style="thin">
        <color indexed="64"/>
      </right>
      <top style="thin">
        <color indexed="64"/>
      </top>
      <bottom style="medium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theme="2" tint="-0.499984740745262"/>
      </bottom>
      <diagonal/>
    </border>
    <border>
      <left style="thin">
        <color indexed="64"/>
      </left>
      <right style="medium">
        <color theme="2" tint="-0.499984740745262"/>
      </right>
      <top style="thin">
        <color indexed="64"/>
      </top>
      <bottom style="medium">
        <color theme="2" tint="-0.499984740745262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4" fontId="2" fillId="0" borderId="0" xfId="0" applyNumberFormat="1" applyFont="1"/>
    <xf numFmtId="9" fontId="2" fillId="0" borderId="0" xfId="1" applyFont="1" applyFill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9" fontId="2" fillId="0" borderId="12" xfId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9" fontId="2" fillId="0" borderId="0" xfId="1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 wrapText="1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696028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1D6ADD-82B0-7779-61F9-88B94F7E0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42885</xdr:colOff>
      <xdr:row>5</xdr:row>
      <xdr:rowOff>72691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8464EBEC-1069-96E0-6025-C0051DEBA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142671</xdr:colOff>
      <xdr:row>5</xdr:row>
      <xdr:rowOff>84030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DC79A34-0A47-3D17-87F8-E7FC0FD5A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219778</xdr:colOff>
      <xdr:row>5</xdr:row>
      <xdr:rowOff>4655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952A0C6-9B4C-179F-E20F-76DBF9980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587171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91B8FA0-8EAD-7FF8-50D4-A8D5170F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EFCF2-29F3-4491-8638-F2A5B4625A4F}">
  <dimension ref="A6:X65"/>
  <sheetViews>
    <sheetView tabSelected="1" zoomScale="70" zoomScaleNormal="70" workbookViewId="0">
      <selection activeCell="F45" sqref="F45"/>
    </sheetView>
  </sheetViews>
  <sheetFormatPr defaultColWidth="8.7109375" defaultRowHeight="14.25" x14ac:dyDescent="0.2"/>
  <cols>
    <col min="1" max="1" width="8.7109375" style="3"/>
    <col min="2" max="2" width="25.5703125" style="3" customWidth="1"/>
    <col min="3" max="3" width="12.140625" style="3" customWidth="1"/>
    <col min="4" max="5" width="17.5703125" style="3" customWidth="1"/>
    <col min="6" max="6" width="19" style="3" customWidth="1"/>
    <col min="7" max="7" width="13.140625" style="3" customWidth="1"/>
    <col min="8" max="9" width="17.5703125" style="3" customWidth="1"/>
    <col min="10" max="10" width="16.42578125" style="3" customWidth="1"/>
    <col min="11" max="13" width="17.5703125" style="3" customWidth="1"/>
    <col min="14" max="14" width="17.28515625" style="5" customWidth="1"/>
    <col min="15" max="15" width="21.28515625" style="5" customWidth="1"/>
    <col min="16" max="16" width="15.7109375" style="5" customWidth="1"/>
    <col min="17" max="17" width="16" style="5" customWidth="1"/>
    <col min="18" max="18" width="17" style="5" customWidth="1"/>
    <col min="19" max="19" width="16.85546875" style="5" customWidth="1"/>
    <col min="20" max="20" width="15.140625" style="5" customWidth="1"/>
    <col min="21" max="21" width="20.42578125" style="5" customWidth="1"/>
    <col min="22" max="22" width="16.85546875" style="5" customWidth="1"/>
    <col min="23" max="23" width="16.28515625" style="5" customWidth="1"/>
    <col min="24" max="24" width="16.42578125" style="3" customWidth="1"/>
    <col min="25" max="16384" width="8.7109375" style="3"/>
  </cols>
  <sheetData>
    <row r="6" spans="1:24" ht="15" thickBot="1" x14ac:dyDescent="0.25"/>
    <row r="7" spans="1:24" ht="105" x14ac:dyDescent="0.2">
      <c r="A7" s="19" t="s">
        <v>0</v>
      </c>
      <c r="B7" s="20" t="s">
        <v>1</v>
      </c>
      <c r="C7" s="24" t="s">
        <v>2</v>
      </c>
      <c r="D7" s="25" t="s">
        <v>3</v>
      </c>
      <c r="E7" s="25" t="s">
        <v>4</v>
      </c>
      <c r="F7" s="20" t="s">
        <v>5</v>
      </c>
      <c r="G7" s="19" t="s">
        <v>6</v>
      </c>
      <c r="H7" s="20" t="s">
        <v>7</v>
      </c>
      <c r="I7" s="19" t="s">
        <v>8</v>
      </c>
      <c r="J7" s="20" t="s">
        <v>9</v>
      </c>
      <c r="K7" s="19" t="s">
        <v>10</v>
      </c>
      <c r="L7" s="20" t="s">
        <v>51</v>
      </c>
      <c r="M7" s="41" t="s">
        <v>12</v>
      </c>
      <c r="N7" s="44" t="s">
        <v>13</v>
      </c>
      <c r="O7" s="23" t="s">
        <v>14</v>
      </c>
      <c r="P7" s="47" t="s">
        <v>15</v>
      </c>
      <c r="Q7" s="44" t="s">
        <v>16</v>
      </c>
      <c r="R7" s="44" t="s">
        <v>17</v>
      </c>
      <c r="S7" s="41" t="s">
        <v>18</v>
      </c>
      <c r="T7" s="44" t="s">
        <v>19</v>
      </c>
      <c r="U7" s="21" t="s">
        <v>20</v>
      </c>
      <c r="V7" s="21" t="s">
        <v>21</v>
      </c>
      <c r="W7" s="21" t="s">
        <v>22</v>
      </c>
      <c r="X7" s="21" t="s">
        <v>23</v>
      </c>
    </row>
    <row r="8" spans="1:24" ht="15" x14ac:dyDescent="0.25">
      <c r="A8" s="14">
        <v>1</v>
      </c>
      <c r="B8" s="15" t="s">
        <v>24</v>
      </c>
      <c r="C8" s="26">
        <v>16931</v>
      </c>
      <c r="D8" s="9">
        <v>4004</v>
      </c>
      <c r="E8" s="22">
        <f t="shared" ref="E8:E33" si="0">D8/C8</f>
        <v>0.23648928001890024</v>
      </c>
      <c r="F8" s="27">
        <f t="shared" ref="F8:F33" si="1">IF(E8&lt;24%,1,IF(E8&lt;26%,2,IF(E8&lt;29%,3,4)))</f>
        <v>1</v>
      </c>
      <c r="G8" s="33">
        <v>40.299999999999997</v>
      </c>
      <c r="H8" s="34">
        <f t="shared" ref="H8:H33" si="2">IF(G8&lt;38,2,3)</f>
        <v>3</v>
      </c>
      <c r="I8" s="33">
        <v>6.2</v>
      </c>
      <c r="J8" s="34">
        <f t="shared" ref="J8:J33" si="3">IF(I8&lt;6,2,3)</f>
        <v>3</v>
      </c>
      <c r="K8" s="37">
        <v>0.11</v>
      </c>
      <c r="L8" s="38">
        <f t="shared" ref="L8:L33" si="4">IF(K8&gt;2,1,IF(K8&gt;1,2,IF(K8&gt;0.3,3,4)))</f>
        <v>4</v>
      </c>
      <c r="M8" s="42">
        <f t="shared" ref="M8:M33" si="5">(F8+H8+J8+L8)/4</f>
        <v>2.75</v>
      </c>
      <c r="N8" s="45">
        <f t="shared" ref="N8:N33" si="6">IF(M8&lt;1.5,1,IF(M8&lt;2.5,2,IF(M8&lt;3.5,3,4)))</f>
        <v>3</v>
      </c>
      <c r="O8" s="43">
        <v>3</v>
      </c>
      <c r="P8" s="48">
        <f t="shared" ref="P8:P33" si="7">N8*O8</f>
        <v>9</v>
      </c>
      <c r="Q8" s="45">
        <f t="shared" ref="Q8:Q33" si="8">IF(P8&lt;3,1,IF(P8&lt;5,2,IF(P8&lt;12,3,4)))</f>
        <v>3</v>
      </c>
      <c r="R8" s="50">
        <v>2</v>
      </c>
      <c r="S8" s="52">
        <f>Q8-R8</f>
        <v>1</v>
      </c>
      <c r="T8" s="54">
        <f>IF(S8&lt;-1,1,IF(S8&lt;1,2,IF(S8=1,3,4)))</f>
        <v>3</v>
      </c>
      <c r="U8" s="13">
        <v>3</v>
      </c>
      <c r="V8" s="96">
        <v>7</v>
      </c>
      <c r="W8" s="13">
        <f t="shared" ref="W8:W33" si="9">U8*V8</f>
        <v>21</v>
      </c>
      <c r="X8" s="97">
        <f t="shared" ref="X8:X33" si="10">IF(W8&lt;6,1,IF(W8&lt;12,2,IF(W8&lt;18,3,4)))</f>
        <v>4</v>
      </c>
    </row>
    <row r="9" spans="1:24" ht="15" x14ac:dyDescent="0.25">
      <c r="A9" s="14">
        <v>2</v>
      </c>
      <c r="B9" s="15" t="s">
        <v>25</v>
      </c>
      <c r="C9" s="26">
        <v>3582</v>
      </c>
      <c r="D9" s="9">
        <v>855</v>
      </c>
      <c r="E9" s="22">
        <f t="shared" si="0"/>
        <v>0.23869346733668342</v>
      </c>
      <c r="F9" s="27">
        <f t="shared" si="1"/>
        <v>1</v>
      </c>
      <c r="G9" s="33">
        <v>36.1</v>
      </c>
      <c r="H9" s="34">
        <f t="shared" si="2"/>
        <v>2</v>
      </c>
      <c r="I9" s="33">
        <v>5.7</v>
      </c>
      <c r="J9" s="34">
        <f t="shared" si="3"/>
        <v>2</v>
      </c>
      <c r="K9" s="37">
        <v>0.28999999999999998</v>
      </c>
      <c r="L9" s="38">
        <f t="shared" si="4"/>
        <v>4</v>
      </c>
      <c r="M9" s="42">
        <f t="shared" si="5"/>
        <v>2.25</v>
      </c>
      <c r="N9" s="45">
        <f t="shared" si="6"/>
        <v>2</v>
      </c>
      <c r="O9" s="43">
        <v>3</v>
      </c>
      <c r="P9" s="48">
        <f t="shared" si="7"/>
        <v>6</v>
      </c>
      <c r="Q9" s="45">
        <f t="shared" si="8"/>
        <v>3</v>
      </c>
      <c r="R9" s="50">
        <v>1</v>
      </c>
      <c r="S9" s="52">
        <f>Q9-R9</f>
        <v>2</v>
      </c>
      <c r="T9" s="55">
        <f>IF(S9&lt;-1,1,IF(S9&lt;1,2,IF(S9=1,3,4)))</f>
        <v>4</v>
      </c>
      <c r="U9" s="13">
        <v>3</v>
      </c>
      <c r="V9" s="96">
        <v>7</v>
      </c>
      <c r="W9" s="13">
        <f t="shared" si="9"/>
        <v>21</v>
      </c>
      <c r="X9" s="97">
        <f t="shared" si="10"/>
        <v>4</v>
      </c>
    </row>
    <row r="10" spans="1:24" ht="15" x14ac:dyDescent="0.25">
      <c r="A10" s="14">
        <v>3</v>
      </c>
      <c r="B10" s="16" t="s">
        <v>49</v>
      </c>
      <c r="C10" s="26">
        <v>15021</v>
      </c>
      <c r="D10" s="9">
        <v>3844</v>
      </c>
      <c r="E10" s="22">
        <f t="shared" si="0"/>
        <v>0.25590839491378736</v>
      </c>
      <c r="F10" s="27">
        <f t="shared" si="1"/>
        <v>2</v>
      </c>
      <c r="G10" s="33">
        <v>36.1</v>
      </c>
      <c r="H10" s="34">
        <f t="shared" si="2"/>
        <v>2</v>
      </c>
      <c r="I10" s="33">
        <v>5.7</v>
      </c>
      <c r="J10" s="34">
        <f t="shared" si="3"/>
        <v>2</v>
      </c>
      <c r="K10" s="37">
        <v>0.28999999999999998</v>
      </c>
      <c r="L10" s="38">
        <f t="shared" si="4"/>
        <v>4</v>
      </c>
      <c r="M10" s="42">
        <f t="shared" si="5"/>
        <v>2.5</v>
      </c>
      <c r="N10" s="45">
        <f t="shared" si="6"/>
        <v>3</v>
      </c>
      <c r="O10" s="43">
        <v>4</v>
      </c>
      <c r="P10" s="48">
        <f t="shared" si="7"/>
        <v>12</v>
      </c>
      <c r="Q10" s="45">
        <f t="shared" si="8"/>
        <v>4</v>
      </c>
      <c r="R10" s="50">
        <v>2</v>
      </c>
      <c r="S10" s="52">
        <f>Q10-R10</f>
        <v>2</v>
      </c>
      <c r="T10" s="55">
        <f>IF(S10&lt;-1,1,IF(S10&lt;1,2,IF(S10=1,3,4)))</f>
        <v>4</v>
      </c>
      <c r="U10" s="13">
        <v>3</v>
      </c>
      <c r="V10" s="96">
        <v>7</v>
      </c>
      <c r="W10" s="13">
        <f t="shared" si="9"/>
        <v>21</v>
      </c>
      <c r="X10" s="97">
        <f t="shared" si="10"/>
        <v>4</v>
      </c>
    </row>
    <row r="11" spans="1:24" ht="15" x14ac:dyDescent="0.25">
      <c r="A11" s="14">
        <v>4</v>
      </c>
      <c r="B11" s="15" t="s">
        <v>26</v>
      </c>
      <c r="C11" s="26">
        <v>3945</v>
      </c>
      <c r="D11" s="9">
        <v>1010</v>
      </c>
      <c r="E11" s="22">
        <f t="shared" si="0"/>
        <v>0.25602027883396705</v>
      </c>
      <c r="F11" s="27">
        <f t="shared" si="1"/>
        <v>2</v>
      </c>
      <c r="G11" s="33">
        <v>39.200000000000003</v>
      </c>
      <c r="H11" s="34">
        <f t="shared" si="2"/>
        <v>3</v>
      </c>
      <c r="I11" s="33">
        <v>5</v>
      </c>
      <c r="J11" s="34">
        <f t="shared" si="3"/>
        <v>2</v>
      </c>
      <c r="K11" s="37">
        <v>0.31</v>
      </c>
      <c r="L11" s="38">
        <f t="shared" si="4"/>
        <v>3</v>
      </c>
      <c r="M11" s="42">
        <f t="shared" si="5"/>
        <v>2.5</v>
      </c>
      <c r="N11" s="45">
        <f t="shared" si="6"/>
        <v>3</v>
      </c>
      <c r="O11" s="43">
        <v>3</v>
      </c>
      <c r="P11" s="48">
        <f t="shared" si="7"/>
        <v>9</v>
      </c>
      <c r="Q11" s="45">
        <f t="shared" si="8"/>
        <v>3</v>
      </c>
      <c r="R11" s="50">
        <v>2</v>
      </c>
      <c r="S11" s="52">
        <f>Q11-R11</f>
        <v>1</v>
      </c>
      <c r="T11" s="95">
        <f>IF(S11&lt;-1,1,IF(S11&lt;1,2,IF(S11=1,3,4)))</f>
        <v>3</v>
      </c>
      <c r="U11" s="13">
        <v>3</v>
      </c>
      <c r="V11" s="96">
        <v>7</v>
      </c>
      <c r="W11" s="13">
        <f t="shared" si="9"/>
        <v>21</v>
      </c>
      <c r="X11" s="97">
        <f t="shared" si="10"/>
        <v>4</v>
      </c>
    </row>
    <row r="12" spans="1:24" ht="15" x14ac:dyDescent="0.25">
      <c r="A12" s="14">
        <v>5</v>
      </c>
      <c r="B12" s="15" t="s">
        <v>27</v>
      </c>
      <c r="C12" s="26">
        <v>8209</v>
      </c>
      <c r="D12" s="9">
        <v>2051</v>
      </c>
      <c r="E12" s="22">
        <f t="shared" si="0"/>
        <v>0.24984772810330125</v>
      </c>
      <c r="F12" s="27">
        <f t="shared" si="1"/>
        <v>2</v>
      </c>
      <c r="G12" s="33">
        <v>37.799999999999997</v>
      </c>
      <c r="H12" s="34">
        <f t="shared" si="2"/>
        <v>2</v>
      </c>
      <c r="I12" s="33">
        <v>4.5999999999999996</v>
      </c>
      <c r="J12" s="34">
        <f t="shared" si="3"/>
        <v>2</v>
      </c>
      <c r="K12" s="37">
        <v>0.15</v>
      </c>
      <c r="L12" s="38">
        <f t="shared" si="4"/>
        <v>4</v>
      </c>
      <c r="M12" s="42">
        <f t="shared" si="5"/>
        <v>2.5</v>
      </c>
      <c r="N12" s="45">
        <f t="shared" si="6"/>
        <v>3</v>
      </c>
      <c r="O12" s="43">
        <v>3</v>
      </c>
      <c r="P12" s="48">
        <f t="shared" si="7"/>
        <v>9</v>
      </c>
      <c r="Q12" s="45">
        <f t="shared" si="8"/>
        <v>3</v>
      </c>
      <c r="R12" s="50" t="s">
        <v>52</v>
      </c>
      <c r="S12" s="50" t="s">
        <v>52</v>
      </c>
      <c r="T12" s="53">
        <f>Q12</f>
        <v>3</v>
      </c>
      <c r="U12" s="13">
        <v>3</v>
      </c>
      <c r="V12" s="96">
        <v>7</v>
      </c>
      <c r="W12" s="13">
        <f t="shared" si="9"/>
        <v>21</v>
      </c>
      <c r="X12" s="97">
        <f t="shared" si="10"/>
        <v>4</v>
      </c>
    </row>
    <row r="13" spans="1:24" ht="15" x14ac:dyDescent="0.25">
      <c r="A13" s="14">
        <v>6</v>
      </c>
      <c r="B13" s="15" t="s">
        <v>28</v>
      </c>
      <c r="C13" s="28">
        <v>10114</v>
      </c>
      <c r="D13" s="10">
        <v>2495</v>
      </c>
      <c r="E13" s="22">
        <f t="shared" si="0"/>
        <v>0.24668775954122998</v>
      </c>
      <c r="F13" s="27">
        <f t="shared" si="1"/>
        <v>2</v>
      </c>
      <c r="G13" s="33">
        <v>38.4</v>
      </c>
      <c r="H13" s="34">
        <f t="shared" si="2"/>
        <v>3</v>
      </c>
      <c r="I13" s="33">
        <v>7</v>
      </c>
      <c r="J13" s="34">
        <f t="shared" si="3"/>
        <v>3</v>
      </c>
      <c r="K13" s="37">
        <v>0.21</v>
      </c>
      <c r="L13" s="38">
        <f t="shared" si="4"/>
        <v>4</v>
      </c>
      <c r="M13" s="42">
        <f t="shared" si="5"/>
        <v>3</v>
      </c>
      <c r="N13" s="45">
        <f t="shared" si="6"/>
        <v>3</v>
      </c>
      <c r="O13" s="43">
        <v>3</v>
      </c>
      <c r="P13" s="48">
        <f t="shared" si="7"/>
        <v>9</v>
      </c>
      <c r="Q13" s="45">
        <f t="shared" si="8"/>
        <v>3</v>
      </c>
      <c r="R13" s="50">
        <v>2</v>
      </c>
      <c r="S13" s="52">
        <f t="shared" ref="S13:S33" si="11">Q13-R13</f>
        <v>1</v>
      </c>
      <c r="T13" s="54">
        <f t="shared" ref="T13:T33" si="12">IF(S13&lt;-1,1,IF(S13&lt;1,2,IF(S13=1,3,4)))</f>
        <v>3</v>
      </c>
      <c r="U13" s="13">
        <v>3</v>
      </c>
      <c r="V13" s="96">
        <v>7</v>
      </c>
      <c r="W13" s="13">
        <f t="shared" si="9"/>
        <v>21</v>
      </c>
      <c r="X13" s="97">
        <f t="shared" si="10"/>
        <v>4</v>
      </c>
    </row>
    <row r="14" spans="1:24" ht="15" x14ac:dyDescent="0.25">
      <c r="A14" s="14">
        <v>7</v>
      </c>
      <c r="B14" s="15" t="s">
        <v>29</v>
      </c>
      <c r="C14" s="26">
        <v>6557</v>
      </c>
      <c r="D14" s="9">
        <v>1664</v>
      </c>
      <c r="E14" s="22">
        <f t="shared" si="0"/>
        <v>0.25377459203904223</v>
      </c>
      <c r="F14" s="27">
        <f t="shared" si="1"/>
        <v>2</v>
      </c>
      <c r="G14" s="33">
        <v>37.799999999999997</v>
      </c>
      <c r="H14" s="34">
        <f t="shared" si="2"/>
        <v>2</v>
      </c>
      <c r="I14" s="33">
        <v>4.5999999999999996</v>
      </c>
      <c r="J14" s="34">
        <f t="shared" si="3"/>
        <v>2</v>
      </c>
      <c r="K14" s="37">
        <v>1.1100000000000001</v>
      </c>
      <c r="L14" s="38">
        <f t="shared" si="4"/>
        <v>2</v>
      </c>
      <c r="M14" s="42">
        <f t="shared" si="5"/>
        <v>2</v>
      </c>
      <c r="N14" s="45">
        <f t="shared" si="6"/>
        <v>2</v>
      </c>
      <c r="O14" s="43">
        <v>3</v>
      </c>
      <c r="P14" s="48">
        <f t="shared" si="7"/>
        <v>6</v>
      </c>
      <c r="Q14" s="45">
        <f t="shared" si="8"/>
        <v>3</v>
      </c>
      <c r="R14" s="50">
        <v>2</v>
      </c>
      <c r="S14" s="52">
        <f t="shared" si="11"/>
        <v>1</v>
      </c>
      <c r="T14" s="54">
        <f t="shared" si="12"/>
        <v>3</v>
      </c>
      <c r="U14" s="13">
        <v>3</v>
      </c>
      <c r="V14" s="96">
        <v>7</v>
      </c>
      <c r="W14" s="13">
        <f t="shared" si="9"/>
        <v>21</v>
      </c>
      <c r="X14" s="97">
        <f t="shared" si="10"/>
        <v>4</v>
      </c>
    </row>
    <row r="15" spans="1:24" ht="15" x14ac:dyDescent="0.25">
      <c r="A15" s="14">
        <v>8</v>
      </c>
      <c r="B15" s="15" t="s">
        <v>30</v>
      </c>
      <c r="C15" s="26">
        <v>4367</v>
      </c>
      <c r="D15" s="9">
        <v>1069</v>
      </c>
      <c r="E15" s="22">
        <f t="shared" si="0"/>
        <v>0.24479047400961759</v>
      </c>
      <c r="F15" s="27">
        <f t="shared" si="1"/>
        <v>2</v>
      </c>
      <c r="G15" s="33">
        <v>37.799999999999997</v>
      </c>
      <c r="H15" s="34">
        <f t="shared" si="2"/>
        <v>2</v>
      </c>
      <c r="I15" s="33">
        <v>4.5999999999999996</v>
      </c>
      <c r="J15" s="34">
        <f t="shared" si="3"/>
        <v>2</v>
      </c>
      <c r="K15" s="37">
        <v>0.11</v>
      </c>
      <c r="L15" s="38">
        <f t="shared" si="4"/>
        <v>4</v>
      </c>
      <c r="M15" s="42">
        <f t="shared" si="5"/>
        <v>2.5</v>
      </c>
      <c r="N15" s="45">
        <f t="shared" si="6"/>
        <v>3</v>
      </c>
      <c r="O15" s="43">
        <v>2</v>
      </c>
      <c r="P15" s="48">
        <f t="shared" si="7"/>
        <v>6</v>
      </c>
      <c r="Q15" s="45">
        <f t="shared" si="8"/>
        <v>3</v>
      </c>
      <c r="R15" s="50">
        <v>2</v>
      </c>
      <c r="S15" s="52">
        <f t="shared" si="11"/>
        <v>1</v>
      </c>
      <c r="T15" s="54">
        <f t="shared" si="12"/>
        <v>3</v>
      </c>
      <c r="U15" s="13">
        <v>3</v>
      </c>
      <c r="V15" s="96">
        <v>7</v>
      </c>
      <c r="W15" s="13">
        <f t="shared" si="9"/>
        <v>21</v>
      </c>
      <c r="X15" s="97">
        <f t="shared" si="10"/>
        <v>4</v>
      </c>
    </row>
    <row r="16" spans="1:24" ht="15" x14ac:dyDescent="0.25">
      <c r="A16" s="14">
        <v>9</v>
      </c>
      <c r="B16" s="15" t="s">
        <v>31</v>
      </c>
      <c r="C16" s="26">
        <v>6072</v>
      </c>
      <c r="D16" s="9">
        <v>1301</v>
      </c>
      <c r="E16" s="22">
        <f t="shared" si="0"/>
        <v>0.21426218708827405</v>
      </c>
      <c r="F16" s="27">
        <f t="shared" si="1"/>
        <v>1</v>
      </c>
      <c r="G16" s="33">
        <v>40.299999999999997</v>
      </c>
      <c r="H16" s="34">
        <f t="shared" si="2"/>
        <v>3</v>
      </c>
      <c r="I16" s="33">
        <v>6.2</v>
      </c>
      <c r="J16" s="34">
        <f t="shared" si="3"/>
        <v>3</v>
      </c>
      <c r="K16" s="37">
        <v>0.84</v>
      </c>
      <c r="L16" s="38">
        <f t="shared" si="4"/>
        <v>3</v>
      </c>
      <c r="M16" s="42">
        <f t="shared" si="5"/>
        <v>2.5</v>
      </c>
      <c r="N16" s="45">
        <f t="shared" si="6"/>
        <v>3</v>
      </c>
      <c r="O16" s="43">
        <v>3</v>
      </c>
      <c r="P16" s="48">
        <f t="shared" si="7"/>
        <v>9</v>
      </c>
      <c r="Q16" s="45">
        <f t="shared" si="8"/>
        <v>3</v>
      </c>
      <c r="R16" s="50">
        <v>2</v>
      </c>
      <c r="S16" s="52">
        <f t="shared" si="11"/>
        <v>1</v>
      </c>
      <c r="T16" s="54">
        <f t="shared" si="12"/>
        <v>3</v>
      </c>
      <c r="U16" s="13">
        <v>3</v>
      </c>
      <c r="V16" s="96">
        <v>7</v>
      </c>
      <c r="W16" s="13">
        <f t="shared" si="9"/>
        <v>21</v>
      </c>
      <c r="X16" s="97">
        <f t="shared" si="10"/>
        <v>4</v>
      </c>
    </row>
    <row r="17" spans="1:24" ht="15" x14ac:dyDescent="0.25">
      <c r="A17" s="14">
        <v>10</v>
      </c>
      <c r="B17" s="15" t="s">
        <v>32</v>
      </c>
      <c r="C17" s="26">
        <v>4452</v>
      </c>
      <c r="D17" s="9">
        <v>897</v>
      </c>
      <c r="E17" s="22">
        <f t="shared" si="0"/>
        <v>0.20148247978436656</v>
      </c>
      <c r="F17" s="27">
        <f t="shared" si="1"/>
        <v>1</v>
      </c>
      <c r="G17" s="33">
        <v>36.1</v>
      </c>
      <c r="H17" s="34">
        <f t="shared" si="2"/>
        <v>2</v>
      </c>
      <c r="I17" s="33">
        <v>5.7</v>
      </c>
      <c r="J17" s="34">
        <f t="shared" si="3"/>
        <v>2</v>
      </c>
      <c r="K17" s="37">
        <v>0.28000000000000003</v>
      </c>
      <c r="L17" s="38">
        <f t="shared" si="4"/>
        <v>4</v>
      </c>
      <c r="M17" s="42">
        <f t="shared" si="5"/>
        <v>2.25</v>
      </c>
      <c r="N17" s="45">
        <f t="shared" si="6"/>
        <v>2</v>
      </c>
      <c r="O17" s="43">
        <v>2</v>
      </c>
      <c r="P17" s="48">
        <f t="shared" si="7"/>
        <v>4</v>
      </c>
      <c r="Q17" s="45">
        <f t="shared" si="8"/>
        <v>2</v>
      </c>
      <c r="R17" s="50">
        <v>2</v>
      </c>
      <c r="S17" s="52">
        <f t="shared" si="11"/>
        <v>0</v>
      </c>
      <c r="T17" s="53">
        <f t="shared" si="12"/>
        <v>2</v>
      </c>
      <c r="U17" s="13">
        <v>3</v>
      </c>
      <c r="V17" s="96">
        <v>7</v>
      </c>
      <c r="W17" s="13">
        <f t="shared" si="9"/>
        <v>21</v>
      </c>
      <c r="X17" s="97">
        <f t="shared" si="10"/>
        <v>4</v>
      </c>
    </row>
    <row r="18" spans="1:24" ht="15" x14ac:dyDescent="0.25">
      <c r="A18" s="14">
        <v>11</v>
      </c>
      <c r="B18" s="15" t="s">
        <v>33</v>
      </c>
      <c r="C18" s="26">
        <v>7381</v>
      </c>
      <c r="D18" s="9">
        <v>1686</v>
      </c>
      <c r="E18" s="22">
        <f t="shared" si="0"/>
        <v>0.22842433274624035</v>
      </c>
      <c r="F18" s="27">
        <f t="shared" si="1"/>
        <v>1</v>
      </c>
      <c r="G18" s="33">
        <v>36.1</v>
      </c>
      <c r="H18" s="34">
        <f t="shared" si="2"/>
        <v>2</v>
      </c>
      <c r="I18" s="33">
        <v>5.7</v>
      </c>
      <c r="J18" s="34">
        <f t="shared" si="3"/>
        <v>2</v>
      </c>
      <c r="K18" s="37">
        <v>0.18</v>
      </c>
      <c r="L18" s="38">
        <f t="shared" si="4"/>
        <v>4</v>
      </c>
      <c r="M18" s="42">
        <f t="shared" si="5"/>
        <v>2.25</v>
      </c>
      <c r="N18" s="45">
        <f t="shared" si="6"/>
        <v>2</v>
      </c>
      <c r="O18" s="43">
        <v>3</v>
      </c>
      <c r="P18" s="48">
        <f t="shared" si="7"/>
        <v>6</v>
      </c>
      <c r="Q18" s="45">
        <f t="shared" si="8"/>
        <v>3</v>
      </c>
      <c r="R18" s="50">
        <v>3</v>
      </c>
      <c r="S18" s="52">
        <f t="shared" si="11"/>
        <v>0</v>
      </c>
      <c r="T18" s="53">
        <f t="shared" si="12"/>
        <v>2</v>
      </c>
      <c r="U18" s="13">
        <v>3</v>
      </c>
      <c r="V18" s="96">
        <v>7</v>
      </c>
      <c r="W18" s="13">
        <f t="shared" si="9"/>
        <v>21</v>
      </c>
      <c r="X18" s="97">
        <f t="shared" si="10"/>
        <v>4</v>
      </c>
    </row>
    <row r="19" spans="1:24" ht="15" x14ac:dyDescent="0.25">
      <c r="A19" s="14">
        <v>12</v>
      </c>
      <c r="B19" s="15" t="s">
        <v>50</v>
      </c>
      <c r="C19" s="26">
        <v>7010</v>
      </c>
      <c r="D19" s="9">
        <v>1508</v>
      </c>
      <c r="E19" s="22">
        <f t="shared" si="0"/>
        <v>0.21512125534950072</v>
      </c>
      <c r="F19" s="27">
        <f t="shared" si="1"/>
        <v>1</v>
      </c>
      <c r="G19" s="33">
        <v>36.1</v>
      </c>
      <c r="H19" s="34">
        <f t="shared" si="2"/>
        <v>2</v>
      </c>
      <c r="I19" s="33">
        <v>5.7</v>
      </c>
      <c r="J19" s="34">
        <f t="shared" si="3"/>
        <v>2</v>
      </c>
      <c r="K19" s="37">
        <v>0.93</v>
      </c>
      <c r="L19" s="38">
        <f t="shared" si="4"/>
        <v>3</v>
      </c>
      <c r="M19" s="42">
        <f t="shared" si="5"/>
        <v>2</v>
      </c>
      <c r="N19" s="45">
        <f t="shared" si="6"/>
        <v>2</v>
      </c>
      <c r="O19" s="43">
        <v>1</v>
      </c>
      <c r="P19" s="48">
        <f t="shared" si="7"/>
        <v>2</v>
      </c>
      <c r="Q19" s="45">
        <f t="shared" si="8"/>
        <v>1</v>
      </c>
      <c r="R19" s="50">
        <v>1</v>
      </c>
      <c r="S19" s="52">
        <f t="shared" si="11"/>
        <v>0</v>
      </c>
      <c r="T19" s="53">
        <f t="shared" si="12"/>
        <v>2</v>
      </c>
      <c r="U19" s="13">
        <v>3</v>
      </c>
      <c r="V19" s="96">
        <v>5</v>
      </c>
      <c r="W19" s="13">
        <f t="shared" si="9"/>
        <v>15</v>
      </c>
      <c r="X19" s="98">
        <f t="shared" si="10"/>
        <v>3</v>
      </c>
    </row>
    <row r="20" spans="1:24" ht="15" x14ac:dyDescent="0.25">
      <c r="A20" s="14">
        <v>13</v>
      </c>
      <c r="B20" s="15" t="s">
        <v>34</v>
      </c>
      <c r="C20" s="26">
        <v>6001</v>
      </c>
      <c r="D20" s="9">
        <v>1561</v>
      </c>
      <c r="E20" s="22">
        <f t="shared" si="0"/>
        <v>0.26012331278120315</v>
      </c>
      <c r="F20" s="27">
        <f t="shared" si="1"/>
        <v>3</v>
      </c>
      <c r="G20" s="33">
        <v>37.799999999999997</v>
      </c>
      <c r="H20" s="34">
        <f t="shared" si="2"/>
        <v>2</v>
      </c>
      <c r="I20" s="33">
        <v>4.5999999999999996</v>
      </c>
      <c r="J20" s="34">
        <f t="shared" si="3"/>
        <v>2</v>
      </c>
      <c r="K20" s="37">
        <v>0.15</v>
      </c>
      <c r="L20" s="38">
        <f t="shared" si="4"/>
        <v>4</v>
      </c>
      <c r="M20" s="42">
        <f t="shared" si="5"/>
        <v>2.75</v>
      </c>
      <c r="N20" s="45">
        <f t="shared" si="6"/>
        <v>3</v>
      </c>
      <c r="O20" s="43">
        <v>4</v>
      </c>
      <c r="P20" s="48">
        <f t="shared" si="7"/>
        <v>12</v>
      </c>
      <c r="Q20" s="45">
        <f t="shared" si="8"/>
        <v>4</v>
      </c>
      <c r="R20" s="50">
        <v>2</v>
      </c>
      <c r="S20" s="52">
        <f t="shared" si="11"/>
        <v>2</v>
      </c>
      <c r="T20" s="55">
        <f t="shared" si="12"/>
        <v>4</v>
      </c>
      <c r="U20" s="13">
        <v>3</v>
      </c>
      <c r="V20" s="96">
        <v>7</v>
      </c>
      <c r="W20" s="13">
        <f t="shared" si="9"/>
        <v>21</v>
      </c>
      <c r="X20" s="97">
        <f t="shared" si="10"/>
        <v>4</v>
      </c>
    </row>
    <row r="21" spans="1:24" ht="15" x14ac:dyDescent="0.25">
      <c r="A21" s="14">
        <v>14</v>
      </c>
      <c r="B21" s="15" t="s">
        <v>35</v>
      </c>
      <c r="C21" s="26">
        <v>7685</v>
      </c>
      <c r="D21" s="9">
        <v>1589</v>
      </c>
      <c r="E21" s="22">
        <f t="shared" si="0"/>
        <v>0.20676642810670137</v>
      </c>
      <c r="F21" s="27">
        <f t="shared" si="1"/>
        <v>1</v>
      </c>
      <c r="G21" s="33">
        <v>37.799999999999997</v>
      </c>
      <c r="H21" s="34">
        <f t="shared" si="2"/>
        <v>2</v>
      </c>
      <c r="I21" s="33">
        <v>4.5999999999999996</v>
      </c>
      <c r="J21" s="34">
        <f t="shared" si="3"/>
        <v>2</v>
      </c>
      <c r="K21" s="37">
        <v>0.06</v>
      </c>
      <c r="L21" s="38">
        <f t="shared" si="4"/>
        <v>4</v>
      </c>
      <c r="M21" s="42">
        <f t="shared" si="5"/>
        <v>2.25</v>
      </c>
      <c r="N21" s="45">
        <f t="shared" si="6"/>
        <v>2</v>
      </c>
      <c r="O21" s="43">
        <v>4</v>
      </c>
      <c r="P21" s="48">
        <f t="shared" si="7"/>
        <v>8</v>
      </c>
      <c r="Q21" s="45">
        <f t="shared" si="8"/>
        <v>3</v>
      </c>
      <c r="R21" s="50">
        <v>1</v>
      </c>
      <c r="S21" s="52">
        <f t="shared" si="11"/>
        <v>2</v>
      </c>
      <c r="T21" s="55">
        <f t="shared" si="12"/>
        <v>4</v>
      </c>
      <c r="U21" s="13">
        <v>3</v>
      </c>
      <c r="V21" s="96">
        <v>7</v>
      </c>
      <c r="W21" s="13">
        <f t="shared" si="9"/>
        <v>21</v>
      </c>
      <c r="X21" s="97">
        <f t="shared" si="10"/>
        <v>4</v>
      </c>
    </row>
    <row r="22" spans="1:24" ht="15" x14ac:dyDescent="0.25">
      <c r="A22" s="14">
        <v>15</v>
      </c>
      <c r="B22" s="15" t="s">
        <v>36</v>
      </c>
      <c r="C22" s="26">
        <v>6392</v>
      </c>
      <c r="D22" s="9">
        <v>1496</v>
      </c>
      <c r="E22" s="22">
        <f t="shared" si="0"/>
        <v>0.23404255319148937</v>
      </c>
      <c r="F22" s="27">
        <f t="shared" si="1"/>
        <v>1</v>
      </c>
      <c r="G22" s="33">
        <v>39.200000000000003</v>
      </c>
      <c r="H22" s="34">
        <f t="shared" si="2"/>
        <v>3</v>
      </c>
      <c r="I22" s="33">
        <v>5</v>
      </c>
      <c r="J22" s="34">
        <f t="shared" si="3"/>
        <v>2</v>
      </c>
      <c r="K22" s="37">
        <v>5.0599999999999996</v>
      </c>
      <c r="L22" s="38">
        <f t="shared" si="4"/>
        <v>1</v>
      </c>
      <c r="M22" s="42">
        <f t="shared" si="5"/>
        <v>1.75</v>
      </c>
      <c r="N22" s="45">
        <f t="shared" si="6"/>
        <v>2</v>
      </c>
      <c r="O22" s="43">
        <v>3</v>
      </c>
      <c r="P22" s="48">
        <f t="shared" si="7"/>
        <v>6</v>
      </c>
      <c r="Q22" s="45">
        <f t="shared" si="8"/>
        <v>3</v>
      </c>
      <c r="R22" s="50">
        <v>2</v>
      </c>
      <c r="S22" s="52">
        <f t="shared" si="11"/>
        <v>1</v>
      </c>
      <c r="T22" s="54">
        <f t="shared" si="12"/>
        <v>3</v>
      </c>
      <c r="U22" s="13">
        <v>3</v>
      </c>
      <c r="V22" s="96">
        <v>7</v>
      </c>
      <c r="W22" s="13">
        <f t="shared" si="9"/>
        <v>21</v>
      </c>
      <c r="X22" s="97">
        <f t="shared" si="10"/>
        <v>4</v>
      </c>
    </row>
    <row r="23" spans="1:24" ht="15" x14ac:dyDescent="0.25">
      <c r="A23" s="14">
        <v>16</v>
      </c>
      <c r="B23" s="15" t="s">
        <v>37</v>
      </c>
      <c r="C23" s="26">
        <v>8423</v>
      </c>
      <c r="D23" s="9">
        <v>2021</v>
      </c>
      <c r="E23" s="22">
        <f t="shared" si="0"/>
        <v>0.23993826427638609</v>
      </c>
      <c r="F23" s="27">
        <f t="shared" si="1"/>
        <v>1</v>
      </c>
      <c r="G23" s="33">
        <v>40.299999999999997</v>
      </c>
      <c r="H23" s="34">
        <f t="shared" si="2"/>
        <v>3</v>
      </c>
      <c r="I23" s="33">
        <v>6.2</v>
      </c>
      <c r="J23" s="34">
        <f t="shared" si="3"/>
        <v>3</v>
      </c>
      <c r="K23" s="37">
        <v>0.3</v>
      </c>
      <c r="L23" s="38">
        <f t="shared" si="4"/>
        <v>4</v>
      </c>
      <c r="M23" s="42">
        <f t="shared" si="5"/>
        <v>2.75</v>
      </c>
      <c r="N23" s="45">
        <f t="shared" si="6"/>
        <v>3</v>
      </c>
      <c r="O23" s="43">
        <v>3</v>
      </c>
      <c r="P23" s="48">
        <f t="shared" si="7"/>
        <v>9</v>
      </c>
      <c r="Q23" s="45">
        <f t="shared" si="8"/>
        <v>3</v>
      </c>
      <c r="R23" s="50">
        <v>2</v>
      </c>
      <c r="S23" s="52">
        <f t="shared" si="11"/>
        <v>1</v>
      </c>
      <c r="T23" s="54">
        <f t="shared" si="12"/>
        <v>3</v>
      </c>
      <c r="U23" s="13">
        <v>3</v>
      </c>
      <c r="V23" s="96">
        <v>7</v>
      </c>
      <c r="W23" s="13">
        <f t="shared" si="9"/>
        <v>21</v>
      </c>
      <c r="X23" s="97">
        <f t="shared" si="10"/>
        <v>4</v>
      </c>
    </row>
    <row r="24" spans="1:24" ht="15" x14ac:dyDescent="0.25">
      <c r="A24" s="14">
        <v>17</v>
      </c>
      <c r="B24" s="15" t="s">
        <v>38</v>
      </c>
      <c r="C24" s="26">
        <v>9748</v>
      </c>
      <c r="D24" s="9">
        <v>2281</v>
      </c>
      <c r="E24" s="22">
        <f t="shared" si="0"/>
        <v>0.23399671727533852</v>
      </c>
      <c r="F24" s="27">
        <f t="shared" si="1"/>
        <v>1</v>
      </c>
      <c r="G24" s="33">
        <v>39.200000000000003</v>
      </c>
      <c r="H24" s="34">
        <f t="shared" si="2"/>
        <v>3</v>
      </c>
      <c r="I24" s="33">
        <v>5</v>
      </c>
      <c r="J24" s="34">
        <f t="shared" si="3"/>
        <v>2</v>
      </c>
      <c r="K24" s="37">
        <v>0.41</v>
      </c>
      <c r="L24" s="38">
        <f t="shared" si="4"/>
        <v>3</v>
      </c>
      <c r="M24" s="42">
        <f t="shared" si="5"/>
        <v>2.25</v>
      </c>
      <c r="N24" s="45">
        <f t="shared" si="6"/>
        <v>2</v>
      </c>
      <c r="O24" s="43">
        <v>3</v>
      </c>
      <c r="P24" s="48">
        <f t="shared" si="7"/>
        <v>6</v>
      </c>
      <c r="Q24" s="45">
        <f t="shared" si="8"/>
        <v>3</v>
      </c>
      <c r="R24" s="50">
        <v>2</v>
      </c>
      <c r="S24" s="52">
        <f t="shared" si="11"/>
        <v>1</v>
      </c>
      <c r="T24" s="54">
        <f t="shared" si="12"/>
        <v>3</v>
      </c>
      <c r="U24" s="13">
        <v>3</v>
      </c>
      <c r="V24" s="96">
        <v>7</v>
      </c>
      <c r="W24" s="13">
        <f t="shared" si="9"/>
        <v>21</v>
      </c>
      <c r="X24" s="97">
        <f t="shared" si="10"/>
        <v>4</v>
      </c>
    </row>
    <row r="25" spans="1:24" ht="15" x14ac:dyDescent="0.25">
      <c r="A25" s="14">
        <v>18</v>
      </c>
      <c r="B25" s="15" t="s">
        <v>39</v>
      </c>
      <c r="C25" s="26">
        <v>9453</v>
      </c>
      <c r="D25" s="9">
        <v>2305</v>
      </c>
      <c r="E25" s="22">
        <f t="shared" si="0"/>
        <v>0.24383793504707502</v>
      </c>
      <c r="F25" s="27">
        <f t="shared" si="1"/>
        <v>2</v>
      </c>
      <c r="G25" s="33">
        <v>40.299999999999997</v>
      </c>
      <c r="H25" s="34">
        <f t="shared" si="2"/>
        <v>3</v>
      </c>
      <c r="I25" s="33">
        <v>6.2</v>
      </c>
      <c r="J25" s="34">
        <f t="shared" si="3"/>
        <v>3</v>
      </c>
      <c r="K25" s="37">
        <v>0.31</v>
      </c>
      <c r="L25" s="38">
        <f t="shared" si="4"/>
        <v>3</v>
      </c>
      <c r="M25" s="42">
        <f t="shared" si="5"/>
        <v>2.75</v>
      </c>
      <c r="N25" s="45">
        <f t="shared" si="6"/>
        <v>3</v>
      </c>
      <c r="O25" s="43">
        <v>3</v>
      </c>
      <c r="P25" s="48">
        <f t="shared" si="7"/>
        <v>9</v>
      </c>
      <c r="Q25" s="45">
        <f t="shared" si="8"/>
        <v>3</v>
      </c>
      <c r="R25" s="50">
        <v>4</v>
      </c>
      <c r="S25" s="52">
        <f t="shared" si="11"/>
        <v>-1</v>
      </c>
      <c r="T25" s="53">
        <f t="shared" si="12"/>
        <v>2</v>
      </c>
      <c r="U25" s="13">
        <v>3</v>
      </c>
      <c r="V25" s="96">
        <v>7</v>
      </c>
      <c r="W25" s="13">
        <f t="shared" si="9"/>
        <v>21</v>
      </c>
      <c r="X25" s="97">
        <f t="shared" si="10"/>
        <v>4</v>
      </c>
    </row>
    <row r="26" spans="1:24" ht="15" x14ac:dyDescent="0.25">
      <c r="A26" s="14">
        <v>19</v>
      </c>
      <c r="B26" s="15" t="s">
        <v>40</v>
      </c>
      <c r="C26" s="26">
        <v>5124</v>
      </c>
      <c r="D26" s="9">
        <v>1109</v>
      </c>
      <c r="E26" s="22">
        <f t="shared" si="0"/>
        <v>0.21643247462919593</v>
      </c>
      <c r="F26" s="27">
        <f t="shared" si="1"/>
        <v>1</v>
      </c>
      <c r="G26" s="33">
        <v>36.1</v>
      </c>
      <c r="H26" s="34">
        <f t="shared" si="2"/>
        <v>2</v>
      </c>
      <c r="I26" s="33">
        <v>5.7</v>
      </c>
      <c r="J26" s="34">
        <f t="shared" si="3"/>
        <v>2</v>
      </c>
      <c r="K26" s="37">
        <v>0.52</v>
      </c>
      <c r="L26" s="38">
        <f t="shared" si="4"/>
        <v>3</v>
      </c>
      <c r="M26" s="42">
        <f t="shared" si="5"/>
        <v>2</v>
      </c>
      <c r="N26" s="45">
        <f t="shared" si="6"/>
        <v>2</v>
      </c>
      <c r="O26" s="43">
        <v>2</v>
      </c>
      <c r="P26" s="48">
        <f t="shared" si="7"/>
        <v>4</v>
      </c>
      <c r="Q26" s="45">
        <f t="shared" si="8"/>
        <v>2</v>
      </c>
      <c r="R26" s="50">
        <v>1</v>
      </c>
      <c r="S26" s="52">
        <f t="shared" si="11"/>
        <v>1</v>
      </c>
      <c r="T26" s="54">
        <f t="shared" si="12"/>
        <v>3</v>
      </c>
      <c r="U26" s="13">
        <v>3</v>
      </c>
      <c r="V26" s="96">
        <v>7</v>
      </c>
      <c r="W26" s="13">
        <f t="shared" si="9"/>
        <v>21</v>
      </c>
      <c r="X26" s="97">
        <f t="shared" si="10"/>
        <v>4</v>
      </c>
    </row>
    <row r="27" spans="1:24" ht="15" x14ac:dyDescent="0.25">
      <c r="A27" s="14">
        <v>20</v>
      </c>
      <c r="B27" s="15" t="s">
        <v>41</v>
      </c>
      <c r="C27" s="26">
        <v>4248</v>
      </c>
      <c r="D27" s="9">
        <v>969</v>
      </c>
      <c r="E27" s="22">
        <f t="shared" si="0"/>
        <v>0.22810734463276836</v>
      </c>
      <c r="F27" s="27">
        <f t="shared" si="1"/>
        <v>1</v>
      </c>
      <c r="G27" s="33">
        <v>37.799999999999997</v>
      </c>
      <c r="H27" s="34">
        <f t="shared" si="2"/>
        <v>2</v>
      </c>
      <c r="I27" s="33">
        <v>4.5999999999999996</v>
      </c>
      <c r="J27" s="34">
        <f t="shared" si="3"/>
        <v>2</v>
      </c>
      <c r="K27" s="37">
        <v>1.1100000000000001</v>
      </c>
      <c r="L27" s="38">
        <f t="shared" si="4"/>
        <v>2</v>
      </c>
      <c r="M27" s="42">
        <f t="shared" si="5"/>
        <v>1.75</v>
      </c>
      <c r="N27" s="45">
        <f t="shared" si="6"/>
        <v>2</v>
      </c>
      <c r="O27" s="43">
        <v>3</v>
      </c>
      <c r="P27" s="48">
        <f t="shared" si="7"/>
        <v>6</v>
      </c>
      <c r="Q27" s="45">
        <f t="shared" si="8"/>
        <v>3</v>
      </c>
      <c r="R27" s="50">
        <v>1</v>
      </c>
      <c r="S27" s="52">
        <f t="shared" si="11"/>
        <v>2</v>
      </c>
      <c r="T27" s="55">
        <f t="shared" si="12"/>
        <v>4</v>
      </c>
      <c r="U27" s="13">
        <v>3</v>
      </c>
      <c r="V27" s="96">
        <v>7</v>
      </c>
      <c r="W27" s="13">
        <f t="shared" si="9"/>
        <v>21</v>
      </c>
      <c r="X27" s="97">
        <f t="shared" si="10"/>
        <v>4</v>
      </c>
    </row>
    <row r="28" spans="1:24" ht="15" x14ac:dyDescent="0.25">
      <c r="A28" s="14">
        <v>21</v>
      </c>
      <c r="B28" s="15" t="s">
        <v>42</v>
      </c>
      <c r="C28" s="26">
        <v>5258</v>
      </c>
      <c r="D28" s="9">
        <v>1146</v>
      </c>
      <c r="E28" s="22">
        <f t="shared" si="0"/>
        <v>0.21795359452263219</v>
      </c>
      <c r="F28" s="27">
        <f t="shared" si="1"/>
        <v>1</v>
      </c>
      <c r="G28" s="33">
        <v>37.799999999999997</v>
      </c>
      <c r="H28" s="34">
        <f t="shared" si="2"/>
        <v>2</v>
      </c>
      <c r="I28" s="33">
        <v>4.5999999999999996</v>
      </c>
      <c r="J28" s="34">
        <f t="shared" si="3"/>
        <v>2</v>
      </c>
      <c r="K28" s="37">
        <v>0.11</v>
      </c>
      <c r="L28" s="38">
        <f t="shared" si="4"/>
        <v>4</v>
      </c>
      <c r="M28" s="42">
        <f t="shared" si="5"/>
        <v>2.25</v>
      </c>
      <c r="N28" s="45">
        <f t="shared" si="6"/>
        <v>2</v>
      </c>
      <c r="O28" s="43">
        <v>3</v>
      </c>
      <c r="P28" s="48">
        <f t="shared" si="7"/>
        <v>6</v>
      </c>
      <c r="Q28" s="45">
        <f t="shared" si="8"/>
        <v>3</v>
      </c>
      <c r="R28" s="50">
        <v>2</v>
      </c>
      <c r="S28" s="52">
        <f t="shared" si="11"/>
        <v>1</v>
      </c>
      <c r="T28" s="54">
        <f t="shared" si="12"/>
        <v>3</v>
      </c>
      <c r="U28" s="13">
        <v>3</v>
      </c>
      <c r="V28" s="96">
        <v>7</v>
      </c>
      <c r="W28" s="13">
        <f t="shared" si="9"/>
        <v>21</v>
      </c>
      <c r="X28" s="97">
        <f t="shared" si="10"/>
        <v>4</v>
      </c>
    </row>
    <row r="29" spans="1:24" ht="15" x14ac:dyDescent="0.25">
      <c r="A29" s="14">
        <v>22</v>
      </c>
      <c r="B29" s="15" t="s">
        <v>43</v>
      </c>
      <c r="C29" s="26">
        <v>77366</v>
      </c>
      <c r="D29" s="9">
        <v>22650</v>
      </c>
      <c r="E29" s="22">
        <f t="shared" si="0"/>
        <v>0.29276426337150685</v>
      </c>
      <c r="F29" s="27">
        <f t="shared" si="1"/>
        <v>4</v>
      </c>
      <c r="G29" s="33">
        <v>35.799999999999997</v>
      </c>
      <c r="H29" s="34">
        <f t="shared" si="2"/>
        <v>2</v>
      </c>
      <c r="I29" s="33">
        <v>5.4</v>
      </c>
      <c r="J29" s="34">
        <f t="shared" si="3"/>
        <v>2</v>
      </c>
      <c r="K29" s="37">
        <v>1.71</v>
      </c>
      <c r="L29" s="38">
        <f t="shared" si="4"/>
        <v>2</v>
      </c>
      <c r="M29" s="42">
        <f t="shared" si="5"/>
        <v>2.5</v>
      </c>
      <c r="N29" s="45">
        <f t="shared" si="6"/>
        <v>3</v>
      </c>
      <c r="O29" s="43">
        <v>4</v>
      </c>
      <c r="P29" s="48">
        <f t="shared" si="7"/>
        <v>12</v>
      </c>
      <c r="Q29" s="45">
        <f t="shared" si="8"/>
        <v>4</v>
      </c>
      <c r="R29" s="50">
        <v>3</v>
      </c>
      <c r="S29" s="52">
        <f t="shared" si="11"/>
        <v>1</v>
      </c>
      <c r="T29" s="54">
        <f t="shared" si="12"/>
        <v>3</v>
      </c>
      <c r="U29" s="13">
        <v>3</v>
      </c>
      <c r="V29" s="96">
        <v>7</v>
      </c>
      <c r="W29" s="13">
        <f t="shared" si="9"/>
        <v>21</v>
      </c>
      <c r="X29" s="97">
        <f t="shared" si="10"/>
        <v>4</v>
      </c>
    </row>
    <row r="30" spans="1:24" ht="15" x14ac:dyDescent="0.25">
      <c r="A30" s="14">
        <v>23</v>
      </c>
      <c r="B30" s="15" t="s">
        <v>44</v>
      </c>
      <c r="C30" s="26">
        <v>10061</v>
      </c>
      <c r="D30" s="9">
        <v>2264</v>
      </c>
      <c r="E30" s="22">
        <f t="shared" si="0"/>
        <v>0.22502733326707086</v>
      </c>
      <c r="F30" s="27">
        <f t="shared" si="1"/>
        <v>1</v>
      </c>
      <c r="G30" s="33">
        <v>37.799999999999997</v>
      </c>
      <c r="H30" s="34">
        <f t="shared" si="2"/>
        <v>2</v>
      </c>
      <c r="I30" s="33">
        <v>4.5999999999999996</v>
      </c>
      <c r="J30" s="34">
        <f t="shared" si="3"/>
        <v>2</v>
      </c>
      <c r="K30" s="37">
        <v>6.5</v>
      </c>
      <c r="L30" s="38">
        <f t="shared" si="4"/>
        <v>1</v>
      </c>
      <c r="M30" s="42">
        <f t="shared" si="5"/>
        <v>1.5</v>
      </c>
      <c r="N30" s="45">
        <f t="shared" si="6"/>
        <v>2</v>
      </c>
      <c r="O30" s="43">
        <v>3</v>
      </c>
      <c r="P30" s="48">
        <f t="shared" si="7"/>
        <v>6</v>
      </c>
      <c r="Q30" s="45">
        <f t="shared" si="8"/>
        <v>3</v>
      </c>
      <c r="R30" s="50">
        <v>2</v>
      </c>
      <c r="S30" s="52">
        <f t="shared" si="11"/>
        <v>1</v>
      </c>
      <c r="T30" s="54">
        <f t="shared" si="12"/>
        <v>3</v>
      </c>
      <c r="U30" s="13">
        <v>3</v>
      </c>
      <c r="V30" s="96">
        <v>7</v>
      </c>
      <c r="W30" s="13">
        <f t="shared" si="9"/>
        <v>21</v>
      </c>
      <c r="X30" s="97">
        <f t="shared" si="10"/>
        <v>4</v>
      </c>
    </row>
    <row r="31" spans="1:24" ht="15" x14ac:dyDescent="0.25">
      <c r="A31" s="14">
        <v>24</v>
      </c>
      <c r="B31" s="15" t="s">
        <v>45</v>
      </c>
      <c r="C31" s="26">
        <v>4161</v>
      </c>
      <c r="D31" s="9">
        <v>973</v>
      </c>
      <c r="E31" s="22">
        <f t="shared" si="0"/>
        <v>0.23383801970680124</v>
      </c>
      <c r="F31" s="27">
        <f t="shared" si="1"/>
        <v>1</v>
      </c>
      <c r="G31" s="33">
        <v>40.299999999999997</v>
      </c>
      <c r="H31" s="34">
        <f t="shared" si="2"/>
        <v>3</v>
      </c>
      <c r="I31" s="33">
        <v>6.2</v>
      </c>
      <c r="J31" s="34">
        <f t="shared" si="3"/>
        <v>3</v>
      </c>
      <c r="K31" s="37">
        <v>0.15</v>
      </c>
      <c r="L31" s="38">
        <f t="shared" si="4"/>
        <v>4</v>
      </c>
      <c r="M31" s="42">
        <f t="shared" si="5"/>
        <v>2.75</v>
      </c>
      <c r="N31" s="45">
        <f t="shared" si="6"/>
        <v>3</v>
      </c>
      <c r="O31" s="43">
        <v>3</v>
      </c>
      <c r="P31" s="48">
        <f t="shared" si="7"/>
        <v>9</v>
      </c>
      <c r="Q31" s="45">
        <f t="shared" si="8"/>
        <v>3</v>
      </c>
      <c r="R31" s="50">
        <v>1</v>
      </c>
      <c r="S31" s="52">
        <f t="shared" si="11"/>
        <v>2</v>
      </c>
      <c r="T31" s="55">
        <f t="shared" si="12"/>
        <v>4</v>
      </c>
      <c r="U31" s="13">
        <v>3</v>
      </c>
      <c r="V31" s="96">
        <v>7</v>
      </c>
      <c r="W31" s="13">
        <f t="shared" si="9"/>
        <v>21</v>
      </c>
      <c r="X31" s="97">
        <f t="shared" si="10"/>
        <v>4</v>
      </c>
    </row>
    <row r="32" spans="1:24" ht="15" x14ac:dyDescent="0.25">
      <c r="A32" s="14">
        <v>25</v>
      </c>
      <c r="B32" s="15" t="s">
        <v>46</v>
      </c>
      <c r="C32" s="26">
        <v>10523</v>
      </c>
      <c r="D32" s="9">
        <v>2764</v>
      </c>
      <c r="E32" s="22">
        <f t="shared" si="0"/>
        <v>0.26266273876271024</v>
      </c>
      <c r="F32" s="27">
        <f t="shared" si="1"/>
        <v>3</v>
      </c>
      <c r="G32" s="33">
        <v>37.799999999999997</v>
      </c>
      <c r="H32" s="34">
        <f t="shared" si="2"/>
        <v>2</v>
      </c>
      <c r="I32" s="33">
        <v>4.5999999999999996</v>
      </c>
      <c r="J32" s="34">
        <f t="shared" si="3"/>
        <v>2</v>
      </c>
      <c r="K32" s="37">
        <v>0.88</v>
      </c>
      <c r="L32" s="38">
        <f t="shared" si="4"/>
        <v>3</v>
      </c>
      <c r="M32" s="42">
        <f t="shared" si="5"/>
        <v>2.5</v>
      </c>
      <c r="N32" s="45">
        <f t="shared" si="6"/>
        <v>3</v>
      </c>
      <c r="O32" s="43">
        <v>3</v>
      </c>
      <c r="P32" s="48">
        <f t="shared" si="7"/>
        <v>9</v>
      </c>
      <c r="Q32" s="45">
        <f t="shared" si="8"/>
        <v>3</v>
      </c>
      <c r="R32" s="50">
        <v>2</v>
      </c>
      <c r="S32" s="52">
        <f t="shared" si="11"/>
        <v>1</v>
      </c>
      <c r="T32" s="54">
        <f t="shared" si="12"/>
        <v>3</v>
      </c>
      <c r="U32" s="13">
        <v>3</v>
      </c>
      <c r="V32" s="96">
        <v>7</v>
      </c>
      <c r="W32" s="13">
        <f t="shared" si="9"/>
        <v>21</v>
      </c>
      <c r="X32" s="97">
        <f t="shared" si="10"/>
        <v>4</v>
      </c>
    </row>
    <row r="33" spans="1:24" ht="15.75" thickBot="1" x14ac:dyDescent="0.3">
      <c r="A33" s="17">
        <v>26</v>
      </c>
      <c r="B33" s="18" t="s">
        <v>47</v>
      </c>
      <c r="C33" s="29">
        <v>4448</v>
      </c>
      <c r="D33" s="30">
        <v>1024</v>
      </c>
      <c r="E33" s="31">
        <f t="shared" si="0"/>
        <v>0.23021582733812951</v>
      </c>
      <c r="F33" s="32">
        <f t="shared" si="1"/>
        <v>1</v>
      </c>
      <c r="G33" s="35">
        <v>38.4</v>
      </c>
      <c r="H33" s="36">
        <f t="shared" si="2"/>
        <v>3</v>
      </c>
      <c r="I33" s="35">
        <v>5.7</v>
      </c>
      <c r="J33" s="36">
        <f t="shared" si="3"/>
        <v>2</v>
      </c>
      <c r="K33" s="39">
        <v>1.65</v>
      </c>
      <c r="L33" s="40">
        <f t="shared" si="4"/>
        <v>2</v>
      </c>
      <c r="M33" s="42">
        <f t="shared" si="5"/>
        <v>2</v>
      </c>
      <c r="N33" s="46">
        <f t="shared" si="6"/>
        <v>2</v>
      </c>
      <c r="O33" s="43">
        <v>3</v>
      </c>
      <c r="P33" s="48">
        <f t="shared" si="7"/>
        <v>6</v>
      </c>
      <c r="Q33" s="46">
        <f t="shared" si="8"/>
        <v>3</v>
      </c>
      <c r="R33" s="51">
        <v>2</v>
      </c>
      <c r="S33" s="52">
        <f t="shared" si="11"/>
        <v>1</v>
      </c>
      <c r="T33" s="56">
        <f t="shared" si="12"/>
        <v>3</v>
      </c>
      <c r="U33" s="13">
        <v>3</v>
      </c>
      <c r="V33" s="96">
        <v>7</v>
      </c>
      <c r="W33" s="13">
        <f t="shared" si="9"/>
        <v>21</v>
      </c>
      <c r="X33" s="97">
        <f t="shared" si="10"/>
        <v>4</v>
      </c>
    </row>
    <row r="34" spans="1:24" x14ac:dyDescent="0.2">
      <c r="C34" s="6"/>
      <c r="K34" s="7"/>
    </row>
    <row r="37" spans="1:24" x14ac:dyDescent="0.2">
      <c r="D37" s="8"/>
    </row>
    <row r="40" spans="1:24" x14ac:dyDescent="0.2">
      <c r="M40" s="4"/>
    </row>
    <row r="41" spans="1:24" x14ac:dyDescent="0.2">
      <c r="M41" s="4"/>
    </row>
    <row r="42" spans="1:24" x14ac:dyDescent="0.2">
      <c r="M42" s="4"/>
    </row>
    <row r="43" spans="1:24" x14ac:dyDescent="0.2">
      <c r="M43" s="4"/>
    </row>
    <row r="44" spans="1:24" x14ac:dyDescent="0.2">
      <c r="M44" s="4"/>
    </row>
    <row r="45" spans="1:24" x14ac:dyDescent="0.2">
      <c r="M45" s="4"/>
    </row>
    <row r="46" spans="1:24" x14ac:dyDescent="0.2">
      <c r="M46" s="4"/>
    </row>
    <row r="47" spans="1:24" x14ac:dyDescent="0.2">
      <c r="M47" s="4"/>
    </row>
    <row r="48" spans="1:24" x14ac:dyDescent="0.2">
      <c r="M48" s="4"/>
    </row>
    <row r="49" spans="13:13" x14ac:dyDescent="0.2">
      <c r="M49" s="4"/>
    </row>
    <row r="50" spans="13:13" x14ac:dyDescent="0.2">
      <c r="M50" s="4"/>
    </row>
    <row r="51" spans="13:13" x14ac:dyDescent="0.2">
      <c r="M51" s="4"/>
    </row>
    <row r="52" spans="13:13" x14ac:dyDescent="0.2">
      <c r="M52" s="4"/>
    </row>
    <row r="53" spans="13:13" x14ac:dyDescent="0.2">
      <c r="M53" s="4"/>
    </row>
    <row r="54" spans="13:13" x14ac:dyDescent="0.2">
      <c r="M54" s="4"/>
    </row>
    <row r="55" spans="13:13" x14ac:dyDescent="0.2">
      <c r="M55" s="4"/>
    </row>
    <row r="56" spans="13:13" x14ac:dyDescent="0.2">
      <c r="M56" s="4"/>
    </row>
    <row r="57" spans="13:13" x14ac:dyDescent="0.2">
      <c r="M57" s="4"/>
    </row>
    <row r="58" spans="13:13" x14ac:dyDescent="0.2">
      <c r="M58" s="4"/>
    </row>
    <row r="59" spans="13:13" x14ac:dyDescent="0.2">
      <c r="M59" s="4"/>
    </row>
    <row r="60" spans="13:13" x14ac:dyDescent="0.2">
      <c r="M60" s="4"/>
    </row>
    <row r="61" spans="13:13" x14ac:dyDescent="0.2">
      <c r="M61" s="4"/>
    </row>
    <row r="62" spans="13:13" x14ac:dyDescent="0.2">
      <c r="M62" s="4"/>
    </row>
    <row r="63" spans="13:13" x14ac:dyDescent="0.2">
      <c r="M63" s="4"/>
    </row>
    <row r="64" spans="13:13" x14ac:dyDescent="0.2">
      <c r="M64" s="4"/>
    </row>
    <row r="65" spans="13:13" x14ac:dyDescent="0.2">
      <c r="M65" s="4"/>
    </row>
  </sheetData>
  <sortState xmlns:xlrd2="http://schemas.microsoft.com/office/spreadsheetml/2017/richdata2" ref="A8:X65">
    <sortCondition ref="A7:A65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X65"/>
  <sheetViews>
    <sheetView zoomScale="70" zoomScaleNormal="70" workbookViewId="0"/>
  </sheetViews>
  <sheetFormatPr defaultColWidth="8.7109375" defaultRowHeight="14.25" x14ac:dyDescent="0.2"/>
  <cols>
    <col min="1" max="1" width="8.7109375" style="3"/>
    <col min="2" max="2" width="17.5703125" style="3" customWidth="1"/>
    <col min="3" max="3" width="12.42578125" style="3" customWidth="1"/>
    <col min="4" max="6" width="17.5703125" style="3" customWidth="1"/>
    <col min="7" max="7" width="13.140625" style="3" customWidth="1"/>
    <col min="8" max="9" width="17.5703125" style="3" customWidth="1"/>
    <col min="10" max="10" width="13.42578125" style="3" customWidth="1"/>
    <col min="11" max="13" width="17.5703125" style="3" customWidth="1"/>
    <col min="14" max="14" width="15.42578125" style="5" customWidth="1"/>
    <col min="15" max="15" width="21.28515625" style="5" customWidth="1"/>
    <col min="16" max="16" width="15.7109375" style="5" customWidth="1"/>
    <col min="17" max="17" width="16" style="5" customWidth="1"/>
    <col min="18" max="18" width="17" style="5" customWidth="1"/>
    <col min="19" max="19" width="16.85546875" style="5" customWidth="1"/>
    <col min="20" max="20" width="15.140625" style="5" customWidth="1"/>
    <col min="21" max="21" width="14.5703125" style="5" customWidth="1"/>
    <col min="22" max="22" width="16.85546875" style="5" customWidth="1"/>
    <col min="23" max="23" width="16.28515625" style="5" customWidth="1"/>
    <col min="24" max="24" width="16.42578125" style="3" customWidth="1"/>
    <col min="25" max="16384" width="8.7109375" style="3"/>
  </cols>
  <sheetData>
    <row r="6" spans="1:24" ht="15" thickBot="1" x14ac:dyDescent="0.25"/>
    <row r="7" spans="1:24" ht="105" x14ac:dyDescent="0.2">
      <c r="A7" s="19" t="s">
        <v>0</v>
      </c>
      <c r="B7" s="20" t="s">
        <v>1</v>
      </c>
      <c r="C7" s="24" t="s">
        <v>2</v>
      </c>
      <c r="D7" s="25" t="s">
        <v>3</v>
      </c>
      <c r="E7" s="25" t="s">
        <v>4</v>
      </c>
      <c r="F7" s="20" t="s">
        <v>5</v>
      </c>
      <c r="G7" s="19" t="s">
        <v>6</v>
      </c>
      <c r="H7" s="20" t="s">
        <v>7</v>
      </c>
      <c r="I7" s="19" t="s">
        <v>8</v>
      </c>
      <c r="J7" s="20" t="s">
        <v>9</v>
      </c>
      <c r="K7" s="19" t="s">
        <v>10</v>
      </c>
      <c r="L7" s="20" t="s">
        <v>51</v>
      </c>
      <c r="M7" s="41" t="s">
        <v>12</v>
      </c>
      <c r="N7" s="44" t="s">
        <v>13</v>
      </c>
      <c r="O7" s="23" t="s">
        <v>14</v>
      </c>
      <c r="P7" s="47" t="s">
        <v>15</v>
      </c>
      <c r="Q7" s="44" t="s">
        <v>16</v>
      </c>
      <c r="R7" s="44" t="s">
        <v>17</v>
      </c>
      <c r="S7" s="41" t="s">
        <v>18</v>
      </c>
      <c r="T7" s="44" t="s">
        <v>19</v>
      </c>
      <c r="U7" s="21" t="s">
        <v>20</v>
      </c>
      <c r="V7" s="21" t="s">
        <v>21</v>
      </c>
      <c r="W7" s="21" t="s">
        <v>22</v>
      </c>
      <c r="X7" s="21" t="s">
        <v>23</v>
      </c>
    </row>
    <row r="8" spans="1:24" ht="15" x14ac:dyDescent="0.2">
      <c r="A8" s="14">
        <v>1</v>
      </c>
      <c r="B8" s="57" t="s">
        <v>24</v>
      </c>
      <c r="C8" s="26">
        <v>16931</v>
      </c>
      <c r="D8" s="9">
        <v>4004</v>
      </c>
      <c r="E8" s="22">
        <f t="shared" ref="E8:E33" si="0">D8/C8</f>
        <v>0.23648928001890024</v>
      </c>
      <c r="F8" s="27">
        <f t="shared" ref="F8:F33" si="1">IF(E8&lt;24%,1,IF(E8&lt;26%,2,IF(E8&lt;29%,3,4)))</f>
        <v>1</v>
      </c>
      <c r="G8" s="33">
        <v>40.299999999999997</v>
      </c>
      <c r="H8" s="34">
        <f t="shared" ref="H8:H33" si="2">IF(G8&lt;38,2,3)</f>
        <v>3</v>
      </c>
      <c r="I8" s="33">
        <v>6.2</v>
      </c>
      <c r="J8" s="34">
        <f t="shared" ref="J8:J33" si="3">IF(I8&lt;6,2,3)</f>
        <v>3</v>
      </c>
      <c r="K8" s="37">
        <v>0.11</v>
      </c>
      <c r="L8" s="38">
        <f t="shared" ref="L8:L33" si="4">IF(K8&gt;2,1,IF(K8&gt;1,2,IF(K8&gt;0.3,3,4)))</f>
        <v>4</v>
      </c>
      <c r="M8" s="42">
        <f t="shared" ref="M8:M33" si="5">(F8+H8+J8+L8)/4</f>
        <v>2.75</v>
      </c>
      <c r="N8" s="45">
        <f t="shared" ref="N8:N33" si="6">IF(M8&lt;1.5,1,IF(M8&lt;2.5,2,IF(M8&lt;3.5,3,4)))</f>
        <v>3</v>
      </c>
      <c r="O8" s="43">
        <v>2</v>
      </c>
      <c r="P8" s="48">
        <f t="shared" ref="P8:P33" si="7">N8*O8</f>
        <v>6</v>
      </c>
      <c r="Q8" s="45">
        <f t="shared" ref="Q8:Q33" si="8">IF(P8&lt;3,1,IF(P8&lt;5,2,IF(P8&lt;12,3,4)))</f>
        <v>3</v>
      </c>
      <c r="R8" s="50">
        <v>2</v>
      </c>
      <c r="S8" s="52">
        <f>Q8-R8</f>
        <v>1</v>
      </c>
      <c r="T8" s="54">
        <f>IF(S8&lt;-1,1,IF(S8&lt;1,2,IF(S8=1,3,4)))</f>
        <v>3</v>
      </c>
      <c r="U8" s="13">
        <v>3</v>
      </c>
      <c r="V8" s="13">
        <v>6</v>
      </c>
      <c r="W8" s="13">
        <f t="shared" ref="W8:W33" si="9">U8*V8</f>
        <v>18</v>
      </c>
      <c r="X8" s="97">
        <f t="shared" ref="X8:X33" si="10">IF(W8&lt;6,1,IF(W8&lt;12,2,IF(W8&lt;18,3,4)))</f>
        <v>4</v>
      </c>
    </row>
    <row r="9" spans="1:24" ht="15" x14ac:dyDescent="0.2">
      <c r="A9" s="14">
        <v>2</v>
      </c>
      <c r="B9" s="57" t="s">
        <v>25</v>
      </c>
      <c r="C9" s="26">
        <v>3582</v>
      </c>
      <c r="D9" s="9">
        <v>855</v>
      </c>
      <c r="E9" s="22">
        <f t="shared" si="0"/>
        <v>0.23869346733668342</v>
      </c>
      <c r="F9" s="27">
        <f t="shared" si="1"/>
        <v>1</v>
      </c>
      <c r="G9" s="33">
        <v>36.1</v>
      </c>
      <c r="H9" s="34">
        <f t="shared" si="2"/>
        <v>2</v>
      </c>
      <c r="I9" s="33">
        <v>5.7</v>
      </c>
      <c r="J9" s="34">
        <f t="shared" si="3"/>
        <v>2</v>
      </c>
      <c r="K9" s="37">
        <v>0.28999999999999998</v>
      </c>
      <c r="L9" s="38">
        <f t="shared" si="4"/>
        <v>4</v>
      </c>
      <c r="M9" s="42">
        <f t="shared" si="5"/>
        <v>2.25</v>
      </c>
      <c r="N9" s="45">
        <f t="shared" si="6"/>
        <v>2</v>
      </c>
      <c r="O9" s="43">
        <v>1</v>
      </c>
      <c r="P9" s="48">
        <f t="shared" si="7"/>
        <v>2</v>
      </c>
      <c r="Q9" s="45">
        <f t="shared" si="8"/>
        <v>1</v>
      </c>
      <c r="R9" s="50">
        <v>1</v>
      </c>
      <c r="S9" s="52">
        <f>Q9-R9</f>
        <v>0</v>
      </c>
      <c r="T9" s="53">
        <f>IF(S9&lt;-1,1,IF(S9&lt;1,2,IF(S9=1,3,4)))</f>
        <v>2</v>
      </c>
      <c r="U9" s="13">
        <v>3</v>
      </c>
      <c r="V9" s="13">
        <v>6</v>
      </c>
      <c r="W9" s="13">
        <f t="shared" si="9"/>
        <v>18</v>
      </c>
      <c r="X9" s="97">
        <f t="shared" si="10"/>
        <v>4</v>
      </c>
    </row>
    <row r="10" spans="1:24" ht="25.5" x14ac:dyDescent="0.2">
      <c r="A10" s="14">
        <v>3</v>
      </c>
      <c r="B10" s="58" t="s">
        <v>49</v>
      </c>
      <c r="C10" s="26">
        <v>15021</v>
      </c>
      <c r="D10" s="9">
        <v>3844</v>
      </c>
      <c r="E10" s="22">
        <f t="shared" si="0"/>
        <v>0.25590839491378736</v>
      </c>
      <c r="F10" s="27">
        <f t="shared" si="1"/>
        <v>2</v>
      </c>
      <c r="G10" s="33">
        <v>36.1</v>
      </c>
      <c r="H10" s="34">
        <f t="shared" si="2"/>
        <v>2</v>
      </c>
      <c r="I10" s="33">
        <v>5.7</v>
      </c>
      <c r="J10" s="34">
        <f t="shared" si="3"/>
        <v>2</v>
      </c>
      <c r="K10" s="37">
        <v>0.28999999999999998</v>
      </c>
      <c r="L10" s="38">
        <f t="shared" si="4"/>
        <v>4</v>
      </c>
      <c r="M10" s="42">
        <f t="shared" si="5"/>
        <v>2.5</v>
      </c>
      <c r="N10" s="45">
        <f t="shared" si="6"/>
        <v>3</v>
      </c>
      <c r="O10" s="43">
        <v>2</v>
      </c>
      <c r="P10" s="48">
        <f t="shared" si="7"/>
        <v>6</v>
      </c>
      <c r="Q10" s="45">
        <f t="shared" si="8"/>
        <v>3</v>
      </c>
      <c r="R10" s="50">
        <v>2</v>
      </c>
      <c r="S10" s="52">
        <f>Q10-R10</f>
        <v>1</v>
      </c>
      <c r="T10" s="54">
        <f>IF(S10&lt;-1,1,IF(S10&lt;1,2,IF(S10=1,3,4)))</f>
        <v>3</v>
      </c>
      <c r="U10" s="13">
        <v>3</v>
      </c>
      <c r="V10" s="13">
        <v>6</v>
      </c>
      <c r="W10" s="13">
        <f t="shared" si="9"/>
        <v>18</v>
      </c>
      <c r="X10" s="97">
        <f t="shared" si="10"/>
        <v>4</v>
      </c>
    </row>
    <row r="11" spans="1:24" ht="15" x14ac:dyDescent="0.2">
      <c r="A11" s="14">
        <v>4</v>
      </c>
      <c r="B11" s="57" t="s">
        <v>26</v>
      </c>
      <c r="C11" s="26">
        <v>3945</v>
      </c>
      <c r="D11" s="9">
        <v>1010</v>
      </c>
      <c r="E11" s="22">
        <f t="shared" si="0"/>
        <v>0.25602027883396705</v>
      </c>
      <c r="F11" s="27">
        <f t="shared" si="1"/>
        <v>2</v>
      </c>
      <c r="G11" s="33">
        <v>39.200000000000003</v>
      </c>
      <c r="H11" s="34">
        <f t="shared" si="2"/>
        <v>3</v>
      </c>
      <c r="I11" s="33">
        <v>5</v>
      </c>
      <c r="J11" s="34">
        <f t="shared" si="3"/>
        <v>2</v>
      </c>
      <c r="K11" s="37">
        <v>0.31</v>
      </c>
      <c r="L11" s="38">
        <f t="shared" si="4"/>
        <v>3</v>
      </c>
      <c r="M11" s="42">
        <f t="shared" si="5"/>
        <v>2.5</v>
      </c>
      <c r="N11" s="45">
        <f t="shared" si="6"/>
        <v>3</v>
      </c>
      <c r="O11" s="43">
        <v>1</v>
      </c>
      <c r="P11" s="48">
        <f t="shared" si="7"/>
        <v>3</v>
      </c>
      <c r="Q11" s="45">
        <f t="shared" si="8"/>
        <v>2</v>
      </c>
      <c r="R11" s="50">
        <v>2</v>
      </c>
      <c r="S11" s="52">
        <f>Q11-R11</f>
        <v>0</v>
      </c>
      <c r="T11" s="53">
        <f>IF(S11&lt;-1,1,IF(S11&lt;1,2,IF(S11=1,3,4)))</f>
        <v>2</v>
      </c>
      <c r="U11" s="13">
        <v>3</v>
      </c>
      <c r="V11" s="13">
        <v>6</v>
      </c>
      <c r="W11" s="13">
        <f t="shared" si="9"/>
        <v>18</v>
      </c>
      <c r="X11" s="97">
        <f t="shared" si="10"/>
        <v>4</v>
      </c>
    </row>
    <row r="12" spans="1:24" ht="15" x14ac:dyDescent="0.2">
      <c r="A12" s="14">
        <v>5</v>
      </c>
      <c r="B12" s="57" t="s">
        <v>27</v>
      </c>
      <c r="C12" s="26">
        <v>8209</v>
      </c>
      <c r="D12" s="9">
        <v>2051</v>
      </c>
      <c r="E12" s="22">
        <f t="shared" si="0"/>
        <v>0.24984772810330125</v>
      </c>
      <c r="F12" s="27">
        <f t="shared" si="1"/>
        <v>2</v>
      </c>
      <c r="G12" s="33">
        <v>37.799999999999997</v>
      </c>
      <c r="H12" s="34">
        <f t="shared" si="2"/>
        <v>2</v>
      </c>
      <c r="I12" s="33">
        <v>4.5999999999999996</v>
      </c>
      <c r="J12" s="34">
        <f t="shared" si="3"/>
        <v>2</v>
      </c>
      <c r="K12" s="37">
        <v>0.15</v>
      </c>
      <c r="L12" s="38">
        <f t="shared" si="4"/>
        <v>4</v>
      </c>
      <c r="M12" s="42">
        <f t="shared" si="5"/>
        <v>2.5</v>
      </c>
      <c r="N12" s="45">
        <f t="shared" si="6"/>
        <v>3</v>
      </c>
      <c r="O12" s="43">
        <v>1</v>
      </c>
      <c r="P12" s="48">
        <f t="shared" si="7"/>
        <v>3</v>
      </c>
      <c r="Q12" s="45">
        <f t="shared" si="8"/>
        <v>2</v>
      </c>
      <c r="R12" s="50" t="s">
        <v>52</v>
      </c>
      <c r="S12" s="50" t="s">
        <v>52</v>
      </c>
      <c r="T12" s="53">
        <f>Q12</f>
        <v>2</v>
      </c>
      <c r="U12" s="13">
        <v>3</v>
      </c>
      <c r="V12" s="13">
        <v>6</v>
      </c>
      <c r="W12" s="13">
        <f t="shared" si="9"/>
        <v>18</v>
      </c>
      <c r="X12" s="97">
        <f t="shared" si="10"/>
        <v>4</v>
      </c>
    </row>
    <row r="13" spans="1:24" ht="15" x14ac:dyDescent="0.2">
      <c r="A13" s="14">
        <v>6</v>
      </c>
      <c r="B13" s="57" t="s">
        <v>28</v>
      </c>
      <c r="C13" s="28">
        <v>10114</v>
      </c>
      <c r="D13" s="10">
        <v>2495</v>
      </c>
      <c r="E13" s="22">
        <f t="shared" si="0"/>
        <v>0.24668775954122998</v>
      </c>
      <c r="F13" s="27">
        <f t="shared" si="1"/>
        <v>2</v>
      </c>
      <c r="G13" s="33">
        <v>38.4</v>
      </c>
      <c r="H13" s="34">
        <f t="shared" si="2"/>
        <v>3</v>
      </c>
      <c r="I13" s="33">
        <v>7</v>
      </c>
      <c r="J13" s="34">
        <f t="shared" si="3"/>
        <v>3</v>
      </c>
      <c r="K13" s="37">
        <v>0.21</v>
      </c>
      <c r="L13" s="38">
        <f t="shared" si="4"/>
        <v>4</v>
      </c>
      <c r="M13" s="42">
        <f t="shared" si="5"/>
        <v>3</v>
      </c>
      <c r="N13" s="45">
        <f t="shared" si="6"/>
        <v>3</v>
      </c>
      <c r="O13" s="43">
        <v>1</v>
      </c>
      <c r="P13" s="48">
        <f t="shared" si="7"/>
        <v>3</v>
      </c>
      <c r="Q13" s="45">
        <f t="shared" si="8"/>
        <v>2</v>
      </c>
      <c r="R13" s="50">
        <v>2</v>
      </c>
      <c r="S13" s="52">
        <f t="shared" ref="S13:S33" si="11">Q13-R13</f>
        <v>0</v>
      </c>
      <c r="T13" s="53">
        <f t="shared" ref="T13:T33" si="12">IF(S13&lt;-1,1,IF(S13&lt;1,2,IF(S13=1,3,4)))</f>
        <v>2</v>
      </c>
      <c r="U13" s="13">
        <v>3</v>
      </c>
      <c r="V13" s="13">
        <v>6</v>
      </c>
      <c r="W13" s="13">
        <f t="shared" si="9"/>
        <v>18</v>
      </c>
      <c r="X13" s="97">
        <f t="shared" si="10"/>
        <v>4</v>
      </c>
    </row>
    <row r="14" spans="1:24" ht="15" x14ac:dyDescent="0.2">
      <c r="A14" s="14">
        <v>7</v>
      </c>
      <c r="B14" s="57" t="s">
        <v>29</v>
      </c>
      <c r="C14" s="26">
        <v>6557</v>
      </c>
      <c r="D14" s="9">
        <v>1664</v>
      </c>
      <c r="E14" s="22">
        <f t="shared" si="0"/>
        <v>0.25377459203904223</v>
      </c>
      <c r="F14" s="27">
        <f t="shared" si="1"/>
        <v>2</v>
      </c>
      <c r="G14" s="33">
        <v>37.799999999999997</v>
      </c>
      <c r="H14" s="34">
        <f t="shared" si="2"/>
        <v>2</v>
      </c>
      <c r="I14" s="33">
        <v>4.5999999999999996</v>
      </c>
      <c r="J14" s="34">
        <f t="shared" si="3"/>
        <v>2</v>
      </c>
      <c r="K14" s="37">
        <v>1.1100000000000001</v>
      </c>
      <c r="L14" s="38">
        <f t="shared" si="4"/>
        <v>2</v>
      </c>
      <c r="M14" s="42">
        <f t="shared" si="5"/>
        <v>2</v>
      </c>
      <c r="N14" s="45">
        <f t="shared" si="6"/>
        <v>2</v>
      </c>
      <c r="O14" s="43">
        <v>1</v>
      </c>
      <c r="P14" s="48">
        <f t="shared" si="7"/>
        <v>2</v>
      </c>
      <c r="Q14" s="45">
        <f t="shared" si="8"/>
        <v>1</v>
      </c>
      <c r="R14" s="50">
        <v>2</v>
      </c>
      <c r="S14" s="52">
        <f t="shared" si="11"/>
        <v>-1</v>
      </c>
      <c r="T14" s="53">
        <f t="shared" si="12"/>
        <v>2</v>
      </c>
      <c r="U14" s="13">
        <v>3</v>
      </c>
      <c r="V14" s="13">
        <v>6</v>
      </c>
      <c r="W14" s="13">
        <f t="shared" si="9"/>
        <v>18</v>
      </c>
      <c r="X14" s="97">
        <f t="shared" si="10"/>
        <v>4</v>
      </c>
    </row>
    <row r="15" spans="1:24" ht="15" x14ac:dyDescent="0.2">
      <c r="A15" s="14">
        <v>8</v>
      </c>
      <c r="B15" s="57" t="s">
        <v>30</v>
      </c>
      <c r="C15" s="26">
        <v>4367</v>
      </c>
      <c r="D15" s="9">
        <v>1069</v>
      </c>
      <c r="E15" s="22">
        <f t="shared" si="0"/>
        <v>0.24479047400961759</v>
      </c>
      <c r="F15" s="27">
        <f t="shared" si="1"/>
        <v>2</v>
      </c>
      <c r="G15" s="33">
        <v>37.799999999999997</v>
      </c>
      <c r="H15" s="34">
        <f t="shared" si="2"/>
        <v>2</v>
      </c>
      <c r="I15" s="33">
        <v>4.5999999999999996</v>
      </c>
      <c r="J15" s="34">
        <f t="shared" si="3"/>
        <v>2</v>
      </c>
      <c r="K15" s="37">
        <v>0.11</v>
      </c>
      <c r="L15" s="38">
        <f t="shared" si="4"/>
        <v>4</v>
      </c>
      <c r="M15" s="42">
        <f t="shared" si="5"/>
        <v>2.5</v>
      </c>
      <c r="N15" s="45">
        <f t="shared" si="6"/>
        <v>3</v>
      </c>
      <c r="O15" s="43">
        <v>1</v>
      </c>
      <c r="P15" s="48">
        <f t="shared" si="7"/>
        <v>3</v>
      </c>
      <c r="Q15" s="45">
        <f t="shared" si="8"/>
        <v>2</v>
      </c>
      <c r="R15" s="50">
        <v>2</v>
      </c>
      <c r="S15" s="52">
        <f t="shared" si="11"/>
        <v>0</v>
      </c>
      <c r="T15" s="53">
        <f t="shared" si="12"/>
        <v>2</v>
      </c>
      <c r="U15" s="13">
        <v>3</v>
      </c>
      <c r="V15" s="13">
        <v>6</v>
      </c>
      <c r="W15" s="13">
        <f t="shared" si="9"/>
        <v>18</v>
      </c>
      <c r="X15" s="97">
        <f t="shared" si="10"/>
        <v>4</v>
      </c>
    </row>
    <row r="16" spans="1:24" ht="15" x14ac:dyDescent="0.2">
      <c r="A16" s="14">
        <v>9</v>
      </c>
      <c r="B16" s="57" t="s">
        <v>31</v>
      </c>
      <c r="C16" s="26">
        <v>6072</v>
      </c>
      <c r="D16" s="9">
        <v>1301</v>
      </c>
      <c r="E16" s="22">
        <f t="shared" si="0"/>
        <v>0.21426218708827405</v>
      </c>
      <c r="F16" s="27">
        <f t="shared" si="1"/>
        <v>1</v>
      </c>
      <c r="G16" s="33">
        <v>40.299999999999997</v>
      </c>
      <c r="H16" s="34">
        <f t="shared" si="2"/>
        <v>3</v>
      </c>
      <c r="I16" s="33">
        <v>6.2</v>
      </c>
      <c r="J16" s="34">
        <f t="shared" si="3"/>
        <v>3</v>
      </c>
      <c r="K16" s="37">
        <v>0.84</v>
      </c>
      <c r="L16" s="38">
        <f t="shared" si="4"/>
        <v>3</v>
      </c>
      <c r="M16" s="42">
        <f t="shared" si="5"/>
        <v>2.5</v>
      </c>
      <c r="N16" s="45">
        <f t="shared" si="6"/>
        <v>3</v>
      </c>
      <c r="O16" s="43">
        <v>1</v>
      </c>
      <c r="P16" s="48">
        <f t="shared" si="7"/>
        <v>3</v>
      </c>
      <c r="Q16" s="45">
        <f t="shared" si="8"/>
        <v>2</v>
      </c>
      <c r="R16" s="50">
        <v>2</v>
      </c>
      <c r="S16" s="52">
        <f t="shared" si="11"/>
        <v>0</v>
      </c>
      <c r="T16" s="53">
        <f t="shared" si="12"/>
        <v>2</v>
      </c>
      <c r="U16" s="13">
        <v>3</v>
      </c>
      <c r="V16" s="13">
        <v>6</v>
      </c>
      <c r="W16" s="13">
        <f t="shared" si="9"/>
        <v>18</v>
      </c>
      <c r="X16" s="97">
        <f t="shared" si="10"/>
        <v>4</v>
      </c>
    </row>
    <row r="17" spans="1:24" ht="15" x14ac:dyDescent="0.2">
      <c r="A17" s="14">
        <v>10</v>
      </c>
      <c r="B17" s="57" t="s">
        <v>32</v>
      </c>
      <c r="C17" s="26">
        <v>4452</v>
      </c>
      <c r="D17" s="9">
        <v>897</v>
      </c>
      <c r="E17" s="22">
        <f t="shared" si="0"/>
        <v>0.20148247978436656</v>
      </c>
      <c r="F17" s="27">
        <f t="shared" si="1"/>
        <v>1</v>
      </c>
      <c r="G17" s="33">
        <v>36.1</v>
      </c>
      <c r="H17" s="34">
        <f t="shared" si="2"/>
        <v>2</v>
      </c>
      <c r="I17" s="33">
        <v>5.7</v>
      </c>
      <c r="J17" s="34">
        <f t="shared" si="3"/>
        <v>2</v>
      </c>
      <c r="K17" s="37">
        <v>0.28000000000000003</v>
      </c>
      <c r="L17" s="38">
        <f t="shared" si="4"/>
        <v>4</v>
      </c>
      <c r="M17" s="42">
        <f t="shared" si="5"/>
        <v>2.25</v>
      </c>
      <c r="N17" s="45">
        <f t="shared" si="6"/>
        <v>2</v>
      </c>
      <c r="O17" s="43">
        <v>2</v>
      </c>
      <c r="P17" s="48">
        <f t="shared" si="7"/>
        <v>4</v>
      </c>
      <c r="Q17" s="45">
        <f t="shared" si="8"/>
        <v>2</v>
      </c>
      <c r="R17" s="50">
        <v>2</v>
      </c>
      <c r="S17" s="52">
        <f t="shared" si="11"/>
        <v>0</v>
      </c>
      <c r="T17" s="53">
        <f t="shared" si="12"/>
        <v>2</v>
      </c>
      <c r="U17" s="13">
        <v>3</v>
      </c>
      <c r="V17" s="13">
        <v>6</v>
      </c>
      <c r="W17" s="13">
        <f t="shared" si="9"/>
        <v>18</v>
      </c>
      <c r="X17" s="97">
        <f t="shared" si="10"/>
        <v>4</v>
      </c>
    </row>
    <row r="18" spans="1:24" ht="15" x14ac:dyDescent="0.2">
      <c r="A18" s="14">
        <v>11</v>
      </c>
      <c r="B18" s="57" t="s">
        <v>33</v>
      </c>
      <c r="C18" s="26">
        <v>7381</v>
      </c>
      <c r="D18" s="9">
        <v>1686</v>
      </c>
      <c r="E18" s="22">
        <f t="shared" si="0"/>
        <v>0.22842433274624035</v>
      </c>
      <c r="F18" s="27">
        <f t="shared" si="1"/>
        <v>1</v>
      </c>
      <c r="G18" s="33">
        <v>36.1</v>
      </c>
      <c r="H18" s="34">
        <f t="shared" si="2"/>
        <v>2</v>
      </c>
      <c r="I18" s="33">
        <v>5.7</v>
      </c>
      <c r="J18" s="34">
        <f t="shared" si="3"/>
        <v>2</v>
      </c>
      <c r="K18" s="37">
        <v>0.18</v>
      </c>
      <c r="L18" s="38">
        <f t="shared" si="4"/>
        <v>4</v>
      </c>
      <c r="M18" s="42">
        <f t="shared" si="5"/>
        <v>2.25</v>
      </c>
      <c r="N18" s="45">
        <f t="shared" si="6"/>
        <v>2</v>
      </c>
      <c r="O18" s="43">
        <v>2</v>
      </c>
      <c r="P18" s="48">
        <f t="shared" si="7"/>
        <v>4</v>
      </c>
      <c r="Q18" s="45">
        <f t="shared" si="8"/>
        <v>2</v>
      </c>
      <c r="R18" s="50">
        <v>3</v>
      </c>
      <c r="S18" s="52">
        <f t="shared" si="11"/>
        <v>-1</v>
      </c>
      <c r="T18" s="53">
        <f t="shared" si="12"/>
        <v>2</v>
      </c>
      <c r="U18" s="13">
        <v>3</v>
      </c>
      <c r="V18" s="13">
        <v>6</v>
      </c>
      <c r="W18" s="13">
        <f t="shared" si="9"/>
        <v>18</v>
      </c>
      <c r="X18" s="97">
        <f t="shared" si="10"/>
        <v>4</v>
      </c>
    </row>
    <row r="19" spans="1:24" ht="15" x14ac:dyDescent="0.2">
      <c r="A19" s="14">
        <v>12</v>
      </c>
      <c r="B19" s="57" t="s">
        <v>50</v>
      </c>
      <c r="C19" s="26">
        <v>7010</v>
      </c>
      <c r="D19" s="9">
        <v>1508</v>
      </c>
      <c r="E19" s="22">
        <f t="shared" si="0"/>
        <v>0.21512125534950072</v>
      </c>
      <c r="F19" s="27">
        <f t="shared" si="1"/>
        <v>1</v>
      </c>
      <c r="G19" s="33">
        <v>36.1</v>
      </c>
      <c r="H19" s="34">
        <f t="shared" si="2"/>
        <v>2</v>
      </c>
      <c r="I19" s="33">
        <v>5.7</v>
      </c>
      <c r="J19" s="34">
        <f t="shared" si="3"/>
        <v>2</v>
      </c>
      <c r="K19" s="37">
        <v>0.93</v>
      </c>
      <c r="L19" s="38">
        <f t="shared" si="4"/>
        <v>3</v>
      </c>
      <c r="M19" s="42">
        <f t="shared" si="5"/>
        <v>2</v>
      </c>
      <c r="N19" s="45">
        <f t="shared" si="6"/>
        <v>2</v>
      </c>
      <c r="O19" s="43">
        <v>2</v>
      </c>
      <c r="P19" s="48">
        <f t="shared" si="7"/>
        <v>4</v>
      </c>
      <c r="Q19" s="45">
        <f t="shared" si="8"/>
        <v>2</v>
      </c>
      <c r="R19" s="50">
        <v>1</v>
      </c>
      <c r="S19" s="52">
        <f t="shared" si="11"/>
        <v>1</v>
      </c>
      <c r="T19" s="54">
        <f t="shared" si="12"/>
        <v>3</v>
      </c>
      <c r="U19" s="13">
        <v>3</v>
      </c>
      <c r="V19" s="13">
        <v>6</v>
      </c>
      <c r="W19" s="13">
        <f t="shared" si="9"/>
        <v>18</v>
      </c>
      <c r="X19" s="97">
        <f t="shared" si="10"/>
        <v>4</v>
      </c>
    </row>
    <row r="20" spans="1:24" ht="15" x14ac:dyDescent="0.2">
      <c r="A20" s="14">
        <v>13</v>
      </c>
      <c r="B20" s="57" t="s">
        <v>34</v>
      </c>
      <c r="C20" s="26">
        <v>6001</v>
      </c>
      <c r="D20" s="9">
        <v>1561</v>
      </c>
      <c r="E20" s="22">
        <f t="shared" si="0"/>
        <v>0.26012331278120315</v>
      </c>
      <c r="F20" s="27">
        <f t="shared" si="1"/>
        <v>3</v>
      </c>
      <c r="G20" s="33">
        <v>37.799999999999997</v>
      </c>
      <c r="H20" s="34">
        <f t="shared" si="2"/>
        <v>2</v>
      </c>
      <c r="I20" s="33">
        <v>4.5999999999999996</v>
      </c>
      <c r="J20" s="34">
        <f t="shared" si="3"/>
        <v>2</v>
      </c>
      <c r="K20" s="37">
        <v>0.15</v>
      </c>
      <c r="L20" s="38">
        <f t="shared" si="4"/>
        <v>4</v>
      </c>
      <c r="M20" s="42">
        <f t="shared" si="5"/>
        <v>2.75</v>
      </c>
      <c r="N20" s="45">
        <f t="shared" si="6"/>
        <v>3</v>
      </c>
      <c r="O20" s="43">
        <v>1</v>
      </c>
      <c r="P20" s="48">
        <f t="shared" si="7"/>
        <v>3</v>
      </c>
      <c r="Q20" s="45">
        <f t="shared" si="8"/>
        <v>2</v>
      </c>
      <c r="R20" s="50">
        <v>2</v>
      </c>
      <c r="S20" s="52">
        <f t="shared" si="11"/>
        <v>0</v>
      </c>
      <c r="T20" s="53">
        <f t="shared" si="12"/>
        <v>2</v>
      </c>
      <c r="U20" s="13">
        <v>3</v>
      </c>
      <c r="V20" s="13">
        <v>6</v>
      </c>
      <c r="W20" s="13">
        <f t="shared" si="9"/>
        <v>18</v>
      </c>
      <c r="X20" s="97">
        <f t="shared" si="10"/>
        <v>4</v>
      </c>
    </row>
    <row r="21" spans="1:24" ht="15" x14ac:dyDescent="0.2">
      <c r="A21" s="14">
        <v>14</v>
      </c>
      <c r="B21" s="57" t="s">
        <v>35</v>
      </c>
      <c r="C21" s="26">
        <v>7685</v>
      </c>
      <c r="D21" s="9">
        <v>1589</v>
      </c>
      <c r="E21" s="22">
        <f t="shared" si="0"/>
        <v>0.20676642810670137</v>
      </c>
      <c r="F21" s="27">
        <f t="shared" si="1"/>
        <v>1</v>
      </c>
      <c r="G21" s="33">
        <v>37.799999999999997</v>
      </c>
      <c r="H21" s="34">
        <f t="shared" si="2"/>
        <v>2</v>
      </c>
      <c r="I21" s="33">
        <v>4.5999999999999996</v>
      </c>
      <c r="J21" s="34">
        <f t="shared" si="3"/>
        <v>2</v>
      </c>
      <c r="K21" s="37">
        <v>0.06</v>
      </c>
      <c r="L21" s="38">
        <f t="shared" si="4"/>
        <v>4</v>
      </c>
      <c r="M21" s="42">
        <f t="shared" si="5"/>
        <v>2.25</v>
      </c>
      <c r="N21" s="45">
        <f t="shared" si="6"/>
        <v>2</v>
      </c>
      <c r="O21" s="43">
        <v>1</v>
      </c>
      <c r="P21" s="48">
        <f t="shared" si="7"/>
        <v>2</v>
      </c>
      <c r="Q21" s="45">
        <f t="shared" si="8"/>
        <v>1</v>
      </c>
      <c r="R21" s="50">
        <v>1</v>
      </c>
      <c r="S21" s="52">
        <f t="shared" si="11"/>
        <v>0</v>
      </c>
      <c r="T21" s="53">
        <f t="shared" si="12"/>
        <v>2</v>
      </c>
      <c r="U21" s="13">
        <v>3</v>
      </c>
      <c r="V21" s="13">
        <v>6</v>
      </c>
      <c r="W21" s="13">
        <f t="shared" si="9"/>
        <v>18</v>
      </c>
      <c r="X21" s="97">
        <f t="shared" si="10"/>
        <v>4</v>
      </c>
    </row>
    <row r="22" spans="1:24" ht="15" x14ac:dyDescent="0.2">
      <c r="A22" s="14">
        <v>15</v>
      </c>
      <c r="B22" s="57" t="s">
        <v>36</v>
      </c>
      <c r="C22" s="26">
        <v>6392</v>
      </c>
      <c r="D22" s="9">
        <v>1496</v>
      </c>
      <c r="E22" s="22">
        <f t="shared" si="0"/>
        <v>0.23404255319148937</v>
      </c>
      <c r="F22" s="27">
        <f t="shared" si="1"/>
        <v>1</v>
      </c>
      <c r="G22" s="33">
        <v>39.200000000000003</v>
      </c>
      <c r="H22" s="34">
        <f t="shared" si="2"/>
        <v>3</v>
      </c>
      <c r="I22" s="33">
        <v>5</v>
      </c>
      <c r="J22" s="34">
        <f t="shared" si="3"/>
        <v>2</v>
      </c>
      <c r="K22" s="37">
        <v>5.0599999999999996</v>
      </c>
      <c r="L22" s="38">
        <f t="shared" si="4"/>
        <v>1</v>
      </c>
      <c r="M22" s="42">
        <f t="shared" si="5"/>
        <v>1.75</v>
      </c>
      <c r="N22" s="45">
        <f t="shared" si="6"/>
        <v>2</v>
      </c>
      <c r="O22" s="43">
        <v>1</v>
      </c>
      <c r="P22" s="48">
        <f t="shared" si="7"/>
        <v>2</v>
      </c>
      <c r="Q22" s="45">
        <f t="shared" si="8"/>
        <v>1</v>
      </c>
      <c r="R22" s="50">
        <v>2</v>
      </c>
      <c r="S22" s="52">
        <f t="shared" si="11"/>
        <v>-1</v>
      </c>
      <c r="T22" s="53">
        <f t="shared" si="12"/>
        <v>2</v>
      </c>
      <c r="U22" s="13">
        <v>3</v>
      </c>
      <c r="V22" s="13">
        <v>6</v>
      </c>
      <c r="W22" s="13">
        <f t="shared" si="9"/>
        <v>18</v>
      </c>
      <c r="X22" s="97">
        <f t="shared" si="10"/>
        <v>4</v>
      </c>
    </row>
    <row r="23" spans="1:24" ht="15" x14ac:dyDescent="0.2">
      <c r="A23" s="14">
        <v>16</v>
      </c>
      <c r="B23" s="57" t="s">
        <v>37</v>
      </c>
      <c r="C23" s="26">
        <v>8423</v>
      </c>
      <c r="D23" s="9">
        <v>2021</v>
      </c>
      <c r="E23" s="22">
        <f t="shared" si="0"/>
        <v>0.23993826427638609</v>
      </c>
      <c r="F23" s="27">
        <f t="shared" si="1"/>
        <v>1</v>
      </c>
      <c r="G23" s="33">
        <v>40.299999999999997</v>
      </c>
      <c r="H23" s="34">
        <f t="shared" si="2"/>
        <v>3</v>
      </c>
      <c r="I23" s="33">
        <v>6.2</v>
      </c>
      <c r="J23" s="34">
        <f t="shared" si="3"/>
        <v>3</v>
      </c>
      <c r="K23" s="37">
        <v>0.3</v>
      </c>
      <c r="L23" s="38">
        <f t="shared" si="4"/>
        <v>4</v>
      </c>
      <c r="M23" s="42">
        <f t="shared" si="5"/>
        <v>2.75</v>
      </c>
      <c r="N23" s="45">
        <f t="shared" si="6"/>
        <v>3</v>
      </c>
      <c r="O23" s="43">
        <v>1</v>
      </c>
      <c r="P23" s="48">
        <f t="shared" si="7"/>
        <v>3</v>
      </c>
      <c r="Q23" s="45">
        <f t="shared" si="8"/>
        <v>2</v>
      </c>
      <c r="R23" s="50">
        <v>2</v>
      </c>
      <c r="S23" s="52">
        <f t="shared" si="11"/>
        <v>0</v>
      </c>
      <c r="T23" s="53">
        <f t="shared" si="12"/>
        <v>2</v>
      </c>
      <c r="U23" s="13">
        <v>3</v>
      </c>
      <c r="V23" s="13">
        <v>6</v>
      </c>
      <c r="W23" s="13">
        <f t="shared" si="9"/>
        <v>18</v>
      </c>
      <c r="X23" s="97">
        <f t="shared" si="10"/>
        <v>4</v>
      </c>
    </row>
    <row r="24" spans="1:24" ht="15" x14ac:dyDescent="0.2">
      <c r="A24" s="14">
        <v>17</v>
      </c>
      <c r="B24" s="57" t="s">
        <v>38</v>
      </c>
      <c r="C24" s="26">
        <v>9748</v>
      </c>
      <c r="D24" s="9">
        <v>2281</v>
      </c>
      <c r="E24" s="22">
        <f t="shared" si="0"/>
        <v>0.23399671727533852</v>
      </c>
      <c r="F24" s="27">
        <f t="shared" si="1"/>
        <v>1</v>
      </c>
      <c r="G24" s="33">
        <v>39.200000000000003</v>
      </c>
      <c r="H24" s="34">
        <f t="shared" si="2"/>
        <v>3</v>
      </c>
      <c r="I24" s="33">
        <v>5</v>
      </c>
      <c r="J24" s="34">
        <f t="shared" si="3"/>
        <v>2</v>
      </c>
      <c r="K24" s="37">
        <v>0.41</v>
      </c>
      <c r="L24" s="38">
        <f t="shared" si="4"/>
        <v>3</v>
      </c>
      <c r="M24" s="42">
        <f t="shared" si="5"/>
        <v>2.25</v>
      </c>
      <c r="N24" s="45">
        <f t="shared" si="6"/>
        <v>2</v>
      </c>
      <c r="O24" s="43">
        <v>1</v>
      </c>
      <c r="P24" s="48">
        <f t="shared" si="7"/>
        <v>2</v>
      </c>
      <c r="Q24" s="45">
        <f t="shared" si="8"/>
        <v>1</v>
      </c>
      <c r="R24" s="50">
        <v>2</v>
      </c>
      <c r="S24" s="52">
        <f t="shared" si="11"/>
        <v>-1</v>
      </c>
      <c r="T24" s="53">
        <f t="shared" si="12"/>
        <v>2</v>
      </c>
      <c r="U24" s="13">
        <v>3</v>
      </c>
      <c r="V24" s="13">
        <v>6</v>
      </c>
      <c r="W24" s="13">
        <f t="shared" si="9"/>
        <v>18</v>
      </c>
      <c r="X24" s="97">
        <f t="shared" si="10"/>
        <v>4</v>
      </c>
    </row>
    <row r="25" spans="1:24" ht="15" x14ac:dyDescent="0.2">
      <c r="A25" s="14">
        <v>18</v>
      </c>
      <c r="B25" s="57" t="s">
        <v>39</v>
      </c>
      <c r="C25" s="26">
        <v>9453</v>
      </c>
      <c r="D25" s="9">
        <v>2305</v>
      </c>
      <c r="E25" s="22">
        <f t="shared" si="0"/>
        <v>0.24383793504707502</v>
      </c>
      <c r="F25" s="27">
        <f t="shared" si="1"/>
        <v>2</v>
      </c>
      <c r="G25" s="33">
        <v>40.299999999999997</v>
      </c>
      <c r="H25" s="34">
        <f t="shared" si="2"/>
        <v>3</v>
      </c>
      <c r="I25" s="33">
        <v>6.2</v>
      </c>
      <c r="J25" s="34">
        <f t="shared" si="3"/>
        <v>3</v>
      </c>
      <c r="K25" s="37">
        <v>0.31</v>
      </c>
      <c r="L25" s="38">
        <f t="shared" si="4"/>
        <v>3</v>
      </c>
      <c r="M25" s="42">
        <f t="shared" si="5"/>
        <v>2.75</v>
      </c>
      <c r="N25" s="45">
        <f t="shared" si="6"/>
        <v>3</v>
      </c>
      <c r="O25" s="43">
        <v>1</v>
      </c>
      <c r="P25" s="48">
        <f t="shared" si="7"/>
        <v>3</v>
      </c>
      <c r="Q25" s="45">
        <f t="shared" si="8"/>
        <v>2</v>
      </c>
      <c r="R25" s="50">
        <v>4</v>
      </c>
      <c r="S25" s="52">
        <f t="shared" si="11"/>
        <v>-2</v>
      </c>
      <c r="T25" s="72">
        <f t="shared" si="12"/>
        <v>1</v>
      </c>
      <c r="U25" s="13">
        <v>3</v>
      </c>
      <c r="V25" s="13">
        <v>6</v>
      </c>
      <c r="W25" s="13">
        <f t="shared" si="9"/>
        <v>18</v>
      </c>
      <c r="X25" s="97">
        <f t="shared" si="10"/>
        <v>4</v>
      </c>
    </row>
    <row r="26" spans="1:24" ht="15" x14ac:dyDescent="0.2">
      <c r="A26" s="14">
        <v>19</v>
      </c>
      <c r="B26" s="57" t="s">
        <v>40</v>
      </c>
      <c r="C26" s="26">
        <v>5124</v>
      </c>
      <c r="D26" s="9">
        <v>1109</v>
      </c>
      <c r="E26" s="22">
        <f t="shared" si="0"/>
        <v>0.21643247462919593</v>
      </c>
      <c r="F26" s="27">
        <f t="shared" si="1"/>
        <v>1</v>
      </c>
      <c r="G26" s="33">
        <v>36.1</v>
      </c>
      <c r="H26" s="34">
        <f t="shared" si="2"/>
        <v>2</v>
      </c>
      <c r="I26" s="33">
        <v>5.7</v>
      </c>
      <c r="J26" s="34">
        <f t="shared" si="3"/>
        <v>2</v>
      </c>
      <c r="K26" s="37">
        <v>0.52</v>
      </c>
      <c r="L26" s="38">
        <f t="shared" si="4"/>
        <v>3</v>
      </c>
      <c r="M26" s="42">
        <f t="shared" si="5"/>
        <v>2</v>
      </c>
      <c r="N26" s="45">
        <f t="shared" si="6"/>
        <v>2</v>
      </c>
      <c r="O26" s="43">
        <v>2</v>
      </c>
      <c r="P26" s="48">
        <f t="shared" si="7"/>
        <v>4</v>
      </c>
      <c r="Q26" s="45">
        <f t="shared" si="8"/>
        <v>2</v>
      </c>
      <c r="R26" s="50">
        <v>1</v>
      </c>
      <c r="S26" s="52">
        <f t="shared" si="11"/>
        <v>1</v>
      </c>
      <c r="T26" s="54">
        <f t="shared" si="12"/>
        <v>3</v>
      </c>
      <c r="U26" s="13">
        <v>3</v>
      </c>
      <c r="V26" s="13">
        <v>6</v>
      </c>
      <c r="W26" s="13">
        <f t="shared" si="9"/>
        <v>18</v>
      </c>
      <c r="X26" s="97">
        <f t="shared" si="10"/>
        <v>4</v>
      </c>
    </row>
    <row r="27" spans="1:24" ht="15" x14ac:dyDescent="0.2">
      <c r="A27" s="14">
        <v>20</v>
      </c>
      <c r="B27" s="57" t="s">
        <v>41</v>
      </c>
      <c r="C27" s="26">
        <v>4248</v>
      </c>
      <c r="D27" s="9">
        <v>969</v>
      </c>
      <c r="E27" s="22">
        <f t="shared" si="0"/>
        <v>0.22810734463276836</v>
      </c>
      <c r="F27" s="27">
        <f t="shared" si="1"/>
        <v>1</v>
      </c>
      <c r="G27" s="33">
        <v>37.799999999999997</v>
      </c>
      <c r="H27" s="34">
        <f t="shared" si="2"/>
        <v>2</v>
      </c>
      <c r="I27" s="33">
        <v>4.5999999999999996</v>
      </c>
      <c r="J27" s="34">
        <f t="shared" si="3"/>
        <v>2</v>
      </c>
      <c r="K27" s="37">
        <v>1.1100000000000001</v>
      </c>
      <c r="L27" s="38">
        <f t="shared" si="4"/>
        <v>2</v>
      </c>
      <c r="M27" s="42">
        <f t="shared" si="5"/>
        <v>1.75</v>
      </c>
      <c r="N27" s="45">
        <f t="shared" si="6"/>
        <v>2</v>
      </c>
      <c r="O27" s="43">
        <v>1</v>
      </c>
      <c r="P27" s="48">
        <f t="shared" si="7"/>
        <v>2</v>
      </c>
      <c r="Q27" s="45">
        <f t="shared" si="8"/>
        <v>1</v>
      </c>
      <c r="R27" s="50">
        <v>1</v>
      </c>
      <c r="S27" s="52">
        <f t="shared" si="11"/>
        <v>0</v>
      </c>
      <c r="T27" s="53">
        <f t="shared" si="12"/>
        <v>2</v>
      </c>
      <c r="U27" s="13">
        <v>3</v>
      </c>
      <c r="V27" s="13">
        <v>6</v>
      </c>
      <c r="W27" s="13">
        <f t="shared" si="9"/>
        <v>18</v>
      </c>
      <c r="X27" s="97">
        <f t="shared" si="10"/>
        <v>4</v>
      </c>
    </row>
    <row r="28" spans="1:24" ht="15" x14ac:dyDescent="0.2">
      <c r="A28" s="14">
        <v>21</v>
      </c>
      <c r="B28" s="57" t="s">
        <v>42</v>
      </c>
      <c r="C28" s="26">
        <v>5258</v>
      </c>
      <c r="D28" s="9">
        <v>1146</v>
      </c>
      <c r="E28" s="22">
        <f t="shared" si="0"/>
        <v>0.21795359452263219</v>
      </c>
      <c r="F28" s="27">
        <f t="shared" si="1"/>
        <v>1</v>
      </c>
      <c r="G28" s="33">
        <v>37.799999999999997</v>
      </c>
      <c r="H28" s="34">
        <f t="shared" si="2"/>
        <v>2</v>
      </c>
      <c r="I28" s="33">
        <v>4.5999999999999996</v>
      </c>
      <c r="J28" s="34">
        <f t="shared" si="3"/>
        <v>2</v>
      </c>
      <c r="K28" s="37">
        <v>0.11</v>
      </c>
      <c r="L28" s="38">
        <f t="shared" si="4"/>
        <v>4</v>
      </c>
      <c r="M28" s="42">
        <f t="shared" si="5"/>
        <v>2.25</v>
      </c>
      <c r="N28" s="45">
        <f t="shared" si="6"/>
        <v>2</v>
      </c>
      <c r="O28" s="43">
        <v>1</v>
      </c>
      <c r="P28" s="48">
        <f t="shared" si="7"/>
        <v>2</v>
      </c>
      <c r="Q28" s="45">
        <f t="shared" si="8"/>
        <v>1</v>
      </c>
      <c r="R28" s="50">
        <v>2</v>
      </c>
      <c r="S28" s="52">
        <f t="shared" si="11"/>
        <v>-1</v>
      </c>
      <c r="T28" s="53">
        <f t="shared" si="12"/>
        <v>2</v>
      </c>
      <c r="U28" s="13">
        <v>3</v>
      </c>
      <c r="V28" s="13">
        <v>6</v>
      </c>
      <c r="W28" s="13">
        <f t="shared" si="9"/>
        <v>18</v>
      </c>
      <c r="X28" s="97">
        <f t="shared" si="10"/>
        <v>4</v>
      </c>
    </row>
    <row r="29" spans="1:24" ht="15" x14ac:dyDescent="0.2">
      <c r="A29" s="14">
        <v>22</v>
      </c>
      <c r="B29" s="57" t="s">
        <v>43</v>
      </c>
      <c r="C29" s="26">
        <v>77366</v>
      </c>
      <c r="D29" s="9">
        <v>22650</v>
      </c>
      <c r="E29" s="22">
        <f t="shared" si="0"/>
        <v>0.29276426337150685</v>
      </c>
      <c r="F29" s="27">
        <f t="shared" si="1"/>
        <v>4</v>
      </c>
      <c r="G29" s="33">
        <v>35.799999999999997</v>
      </c>
      <c r="H29" s="34">
        <f t="shared" si="2"/>
        <v>2</v>
      </c>
      <c r="I29" s="33">
        <v>5.4</v>
      </c>
      <c r="J29" s="34">
        <f t="shared" si="3"/>
        <v>2</v>
      </c>
      <c r="K29" s="37">
        <v>1.71</v>
      </c>
      <c r="L29" s="38">
        <f t="shared" si="4"/>
        <v>2</v>
      </c>
      <c r="M29" s="42">
        <f t="shared" si="5"/>
        <v>2.5</v>
      </c>
      <c r="N29" s="45">
        <f t="shared" si="6"/>
        <v>3</v>
      </c>
      <c r="O29" s="43">
        <v>1</v>
      </c>
      <c r="P29" s="48">
        <f t="shared" si="7"/>
        <v>3</v>
      </c>
      <c r="Q29" s="45">
        <f t="shared" si="8"/>
        <v>2</v>
      </c>
      <c r="R29" s="50">
        <v>3</v>
      </c>
      <c r="S29" s="52">
        <f t="shared" si="11"/>
        <v>-1</v>
      </c>
      <c r="T29" s="53">
        <f t="shared" si="12"/>
        <v>2</v>
      </c>
      <c r="U29" s="13">
        <v>3</v>
      </c>
      <c r="V29" s="13">
        <v>6</v>
      </c>
      <c r="W29" s="13">
        <f t="shared" si="9"/>
        <v>18</v>
      </c>
      <c r="X29" s="97">
        <f t="shared" si="10"/>
        <v>4</v>
      </c>
    </row>
    <row r="30" spans="1:24" ht="15" x14ac:dyDescent="0.2">
      <c r="A30" s="14">
        <v>23</v>
      </c>
      <c r="B30" s="57" t="s">
        <v>44</v>
      </c>
      <c r="C30" s="26">
        <v>10061</v>
      </c>
      <c r="D30" s="9">
        <v>2264</v>
      </c>
      <c r="E30" s="22">
        <f t="shared" si="0"/>
        <v>0.22502733326707086</v>
      </c>
      <c r="F30" s="27">
        <f t="shared" si="1"/>
        <v>1</v>
      </c>
      <c r="G30" s="33">
        <v>37.799999999999997</v>
      </c>
      <c r="H30" s="34">
        <f t="shared" si="2"/>
        <v>2</v>
      </c>
      <c r="I30" s="33">
        <v>4.5999999999999996</v>
      </c>
      <c r="J30" s="34">
        <f t="shared" si="3"/>
        <v>2</v>
      </c>
      <c r="K30" s="37">
        <v>6.5</v>
      </c>
      <c r="L30" s="38">
        <f t="shared" si="4"/>
        <v>1</v>
      </c>
      <c r="M30" s="42">
        <f t="shared" si="5"/>
        <v>1.5</v>
      </c>
      <c r="N30" s="45">
        <f t="shared" si="6"/>
        <v>2</v>
      </c>
      <c r="O30" s="43">
        <v>1</v>
      </c>
      <c r="P30" s="48">
        <f t="shared" si="7"/>
        <v>2</v>
      </c>
      <c r="Q30" s="45">
        <f t="shared" si="8"/>
        <v>1</v>
      </c>
      <c r="R30" s="50">
        <v>2</v>
      </c>
      <c r="S30" s="52">
        <f t="shared" si="11"/>
        <v>-1</v>
      </c>
      <c r="T30" s="53">
        <f t="shared" si="12"/>
        <v>2</v>
      </c>
      <c r="U30" s="13">
        <v>3</v>
      </c>
      <c r="V30" s="13">
        <v>6</v>
      </c>
      <c r="W30" s="13">
        <f t="shared" si="9"/>
        <v>18</v>
      </c>
      <c r="X30" s="97">
        <f t="shared" si="10"/>
        <v>4</v>
      </c>
    </row>
    <row r="31" spans="1:24" ht="15" x14ac:dyDescent="0.2">
      <c r="A31" s="14">
        <v>24</v>
      </c>
      <c r="B31" s="57" t="s">
        <v>45</v>
      </c>
      <c r="C31" s="26">
        <v>4161</v>
      </c>
      <c r="D31" s="9">
        <v>973</v>
      </c>
      <c r="E31" s="22">
        <f t="shared" si="0"/>
        <v>0.23383801970680124</v>
      </c>
      <c r="F31" s="27">
        <f t="shared" si="1"/>
        <v>1</v>
      </c>
      <c r="G31" s="33">
        <v>40.299999999999997</v>
      </c>
      <c r="H31" s="34">
        <f t="shared" si="2"/>
        <v>3</v>
      </c>
      <c r="I31" s="33">
        <v>6.2</v>
      </c>
      <c r="J31" s="34">
        <f t="shared" si="3"/>
        <v>3</v>
      </c>
      <c r="K31" s="37">
        <v>0.15</v>
      </c>
      <c r="L31" s="38">
        <f t="shared" si="4"/>
        <v>4</v>
      </c>
      <c r="M31" s="42">
        <f t="shared" si="5"/>
        <v>2.75</v>
      </c>
      <c r="N31" s="45">
        <f t="shared" si="6"/>
        <v>3</v>
      </c>
      <c r="O31" s="43">
        <v>1</v>
      </c>
      <c r="P31" s="48">
        <f t="shared" si="7"/>
        <v>3</v>
      </c>
      <c r="Q31" s="45">
        <f t="shared" si="8"/>
        <v>2</v>
      </c>
      <c r="R31" s="50">
        <v>1</v>
      </c>
      <c r="S31" s="52">
        <f t="shared" si="11"/>
        <v>1</v>
      </c>
      <c r="T31" s="54">
        <f t="shared" si="12"/>
        <v>3</v>
      </c>
      <c r="U31" s="13">
        <v>3</v>
      </c>
      <c r="V31" s="13">
        <v>6</v>
      </c>
      <c r="W31" s="13">
        <f t="shared" si="9"/>
        <v>18</v>
      </c>
      <c r="X31" s="97">
        <f t="shared" si="10"/>
        <v>4</v>
      </c>
    </row>
    <row r="32" spans="1:24" ht="15" x14ac:dyDescent="0.2">
      <c r="A32" s="14">
        <v>25</v>
      </c>
      <c r="B32" s="57" t="s">
        <v>46</v>
      </c>
      <c r="C32" s="26">
        <v>10523</v>
      </c>
      <c r="D32" s="9">
        <v>2764</v>
      </c>
      <c r="E32" s="22">
        <f t="shared" si="0"/>
        <v>0.26266273876271024</v>
      </c>
      <c r="F32" s="27">
        <f t="shared" si="1"/>
        <v>3</v>
      </c>
      <c r="G32" s="33">
        <v>37.799999999999997</v>
      </c>
      <c r="H32" s="34">
        <f t="shared" si="2"/>
        <v>2</v>
      </c>
      <c r="I32" s="33">
        <v>4.5999999999999996</v>
      </c>
      <c r="J32" s="34">
        <f t="shared" si="3"/>
        <v>2</v>
      </c>
      <c r="K32" s="37">
        <v>0.88</v>
      </c>
      <c r="L32" s="38">
        <f t="shared" si="4"/>
        <v>3</v>
      </c>
      <c r="M32" s="42">
        <f t="shared" si="5"/>
        <v>2.5</v>
      </c>
      <c r="N32" s="45">
        <f t="shared" si="6"/>
        <v>3</v>
      </c>
      <c r="O32" s="43">
        <v>1</v>
      </c>
      <c r="P32" s="48">
        <f t="shared" si="7"/>
        <v>3</v>
      </c>
      <c r="Q32" s="45">
        <f t="shared" si="8"/>
        <v>2</v>
      </c>
      <c r="R32" s="50">
        <v>2</v>
      </c>
      <c r="S32" s="52">
        <f t="shared" si="11"/>
        <v>0</v>
      </c>
      <c r="T32" s="53">
        <f t="shared" si="12"/>
        <v>2</v>
      </c>
      <c r="U32" s="13">
        <v>3</v>
      </c>
      <c r="V32" s="13">
        <v>6</v>
      </c>
      <c r="W32" s="13">
        <f t="shared" si="9"/>
        <v>18</v>
      </c>
      <c r="X32" s="97">
        <f t="shared" si="10"/>
        <v>4</v>
      </c>
    </row>
    <row r="33" spans="1:24" ht="15.75" thickBot="1" x14ac:dyDescent="0.25">
      <c r="A33" s="17">
        <v>26</v>
      </c>
      <c r="B33" s="59" t="s">
        <v>47</v>
      </c>
      <c r="C33" s="29">
        <v>4448</v>
      </c>
      <c r="D33" s="30">
        <v>1024</v>
      </c>
      <c r="E33" s="31">
        <f t="shared" si="0"/>
        <v>0.23021582733812951</v>
      </c>
      <c r="F33" s="32">
        <f t="shared" si="1"/>
        <v>1</v>
      </c>
      <c r="G33" s="35">
        <v>38.4</v>
      </c>
      <c r="H33" s="36">
        <f t="shared" si="2"/>
        <v>3</v>
      </c>
      <c r="I33" s="35">
        <v>5.7</v>
      </c>
      <c r="J33" s="36">
        <f t="shared" si="3"/>
        <v>2</v>
      </c>
      <c r="K33" s="39">
        <v>1.65</v>
      </c>
      <c r="L33" s="40">
        <f t="shared" si="4"/>
        <v>2</v>
      </c>
      <c r="M33" s="42">
        <f t="shared" si="5"/>
        <v>2</v>
      </c>
      <c r="N33" s="46">
        <f t="shared" si="6"/>
        <v>2</v>
      </c>
      <c r="O33" s="43">
        <v>1</v>
      </c>
      <c r="P33" s="48">
        <f t="shared" si="7"/>
        <v>2</v>
      </c>
      <c r="Q33" s="46">
        <f t="shared" si="8"/>
        <v>1</v>
      </c>
      <c r="R33" s="51">
        <v>2</v>
      </c>
      <c r="S33" s="52">
        <f t="shared" si="11"/>
        <v>-1</v>
      </c>
      <c r="T33" s="73">
        <f t="shared" si="12"/>
        <v>2</v>
      </c>
      <c r="U33" s="13">
        <v>3</v>
      </c>
      <c r="V33" s="13">
        <v>6</v>
      </c>
      <c r="W33" s="13">
        <f t="shared" si="9"/>
        <v>18</v>
      </c>
      <c r="X33" s="97">
        <f t="shared" si="10"/>
        <v>4</v>
      </c>
    </row>
    <row r="34" spans="1:24" x14ac:dyDescent="0.2">
      <c r="C34" s="6"/>
      <c r="K34" s="7"/>
    </row>
    <row r="37" spans="1:24" x14ac:dyDescent="0.2">
      <c r="D37" s="8"/>
    </row>
    <row r="40" spans="1:24" x14ac:dyDescent="0.2">
      <c r="M40" s="4"/>
    </row>
    <row r="41" spans="1:24" x14ac:dyDescent="0.2">
      <c r="M41" s="4"/>
    </row>
    <row r="42" spans="1:24" x14ac:dyDescent="0.2">
      <c r="M42" s="4"/>
    </row>
    <row r="43" spans="1:24" x14ac:dyDescent="0.2">
      <c r="M43" s="4"/>
    </row>
    <row r="44" spans="1:24" x14ac:dyDescent="0.2">
      <c r="M44" s="4"/>
    </row>
    <row r="45" spans="1:24" x14ac:dyDescent="0.2">
      <c r="M45" s="4"/>
    </row>
    <row r="46" spans="1:24" x14ac:dyDescent="0.2">
      <c r="M46" s="4"/>
    </row>
    <row r="47" spans="1:24" x14ac:dyDescent="0.2">
      <c r="M47" s="4"/>
    </row>
    <row r="48" spans="1:24" x14ac:dyDescent="0.2">
      <c r="M48" s="4"/>
    </row>
    <row r="49" spans="13:13" x14ac:dyDescent="0.2">
      <c r="M49" s="4"/>
    </row>
    <row r="50" spans="13:13" x14ac:dyDescent="0.2">
      <c r="M50" s="4"/>
    </row>
    <row r="51" spans="13:13" x14ac:dyDescent="0.2">
      <c r="M51" s="4"/>
    </row>
    <row r="52" spans="13:13" x14ac:dyDescent="0.2">
      <c r="M52" s="4"/>
    </row>
    <row r="53" spans="13:13" x14ac:dyDescent="0.2">
      <c r="M53" s="4"/>
    </row>
    <row r="54" spans="13:13" x14ac:dyDescent="0.2">
      <c r="M54" s="4"/>
    </row>
    <row r="55" spans="13:13" x14ac:dyDescent="0.2">
      <c r="M55" s="4"/>
    </row>
    <row r="56" spans="13:13" x14ac:dyDescent="0.2">
      <c r="M56" s="4"/>
    </row>
    <row r="57" spans="13:13" x14ac:dyDescent="0.2">
      <c r="M57" s="4"/>
    </row>
    <row r="58" spans="13:13" x14ac:dyDescent="0.2">
      <c r="M58" s="4"/>
    </row>
    <row r="59" spans="13:13" x14ac:dyDescent="0.2">
      <c r="M59" s="4"/>
    </row>
    <row r="60" spans="13:13" x14ac:dyDescent="0.2">
      <c r="M60" s="4"/>
    </row>
    <row r="61" spans="13:13" x14ac:dyDescent="0.2">
      <c r="M61" s="4"/>
    </row>
    <row r="62" spans="13:13" x14ac:dyDescent="0.2">
      <c r="M62" s="4"/>
    </row>
    <row r="63" spans="13:13" x14ac:dyDescent="0.2">
      <c r="M63" s="4"/>
    </row>
    <row r="64" spans="13:13" x14ac:dyDescent="0.2">
      <c r="M64" s="4"/>
    </row>
    <row r="65" spans="13:13" x14ac:dyDescent="0.2">
      <c r="M65" s="4"/>
    </row>
  </sheetData>
  <sortState xmlns:xlrd2="http://schemas.microsoft.com/office/spreadsheetml/2017/richdata2" ref="A8:X33">
    <sortCondition ref="A8:A33"/>
  </sortState>
  <phoneticPr fontId="4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B96C1-ED26-4EFE-91D9-5DF5EDEC45B3}">
  <dimension ref="A6:X37"/>
  <sheetViews>
    <sheetView zoomScale="60" zoomScaleNormal="60" workbookViewId="0">
      <selection activeCell="F37" sqref="F37"/>
    </sheetView>
  </sheetViews>
  <sheetFormatPr defaultColWidth="8.7109375" defaultRowHeight="14.25" x14ac:dyDescent="0.25"/>
  <cols>
    <col min="1" max="1" width="8.7109375" style="74"/>
    <col min="2" max="2" width="29.7109375" style="74" customWidth="1"/>
    <col min="3" max="3" width="20" style="74" customWidth="1"/>
    <col min="4" max="4" width="13.85546875" style="74" customWidth="1"/>
    <col min="5" max="5" width="16.28515625" style="74" customWidth="1"/>
    <col min="6" max="6" width="15" style="74" customWidth="1"/>
    <col min="7" max="7" width="11.7109375" style="74" customWidth="1"/>
    <col min="8" max="8" width="11.28515625" style="74" customWidth="1"/>
    <col min="9" max="9" width="12.42578125" style="74" customWidth="1"/>
    <col min="10" max="10" width="16.7109375" style="74" customWidth="1"/>
    <col min="11" max="12" width="17.5703125" style="74" customWidth="1"/>
    <col min="13" max="13" width="11.42578125" style="74" customWidth="1"/>
    <col min="14" max="14" width="20.42578125" style="77" customWidth="1"/>
    <col min="15" max="15" width="21.28515625" style="77" customWidth="1"/>
    <col min="16" max="16" width="15.7109375" style="77" customWidth="1"/>
    <col min="17" max="17" width="16" style="77" customWidth="1"/>
    <col min="18" max="18" width="17" style="77" customWidth="1"/>
    <col min="19" max="19" width="16.85546875" style="77" customWidth="1"/>
    <col min="20" max="20" width="15.140625" style="77" customWidth="1"/>
    <col min="21" max="21" width="18.5703125" style="77" customWidth="1"/>
    <col min="22" max="22" width="16.85546875" style="77" customWidth="1"/>
    <col min="23" max="23" width="16.28515625" style="77" customWidth="1"/>
    <col min="24" max="24" width="16.42578125" style="74" customWidth="1"/>
    <col min="25" max="16384" width="8.7109375" style="74"/>
  </cols>
  <sheetData>
    <row r="6" spans="1:24" ht="15" thickBot="1" x14ac:dyDescent="0.3"/>
    <row r="7" spans="1:24" ht="120" x14ac:dyDescent="0.25">
      <c r="A7" s="19" t="s">
        <v>0</v>
      </c>
      <c r="B7" s="20" t="s">
        <v>1</v>
      </c>
      <c r="C7" s="24" t="s">
        <v>2</v>
      </c>
      <c r="D7" s="25" t="s">
        <v>3</v>
      </c>
      <c r="E7" s="25" t="s">
        <v>4</v>
      </c>
      <c r="F7" s="20" t="s">
        <v>5</v>
      </c>
      <c r="G7" s="19" t="s">
        <v>6</v>
      </c>
      <c r="H7" s="20" t="s">
        <v>7</v>
      </c>
      <c r="I7" s="19" t="s">
        <v>8</v>
      </c>
      <c r="J7" s="20" t="s">
        <v>9</v>
      </c>
      <c r="K7" s="19" t="s">
        <v>10</v>
      </c>
      <c r="L7" s="20" t="s">
        <v>51</v>
      </c>
      <c r="M7" s="41" t="s">
        <v>12</v>
      </c>
      <c r="N7" s="44" t="s">
        <v>13</v>
      </c>
      <c r="O7" s="23" t="s">
        <v>14</v>
      </c>
      <c r="P7" s="47" t="s">
        <v>15</v>
      </c>
      <c r="Q7" s="44" t="s">
        <v>16</v>
      </c>
      <c r="R7" s="44" t="s">
        <v>17</v>
      </c>
      <c r="S7" s="41" t="s">
        <v>18</v>
      </c>
      <c r="T7" s="44" t="s">
        <v>19</v>
      </c>
      <c r="U7" s="21" t="s">
        <v>20</v>
      </c>
      <c r="V7" s="21" t="s">
        <v>21</v>
      </c>
      <c r="W7" s="21" t="s">
        <v>22</v>
      </c>
      <c r="X7" s="21" t="s">
        <v>23</v>
      </c>
    </row>
    <row r="8" spans="1:24" ht="15" x14ac:dyDescent="0.25">
      <c r="A8" s="14">
        <v>1</v>
      </c>
      <c r="B8" s="15" t="s">
        <v>24</v>
      </c>
      <c r="C8" s="26">
        <v>16931</v>
      </c>
      <c r="D8" s="9">
        <v>4004</v>
      </c>
      <c r="E8" s="22">
        <f t="shared" ref="E8:E33" si="0">D8/C8</f>
        <v>0.23648928001890024</v>
      </c>
      <c r="F8" s="27">
        <f t="shared" ref="F8:F33" si="1">IF(E8&lt;24%,1,IF(E8&lt;26%,2,IF(E8&lt;29%,3,4)))</f>
        <v>1</v>
      </c>
      <c r="G8" s="33">
        <v>40.299999999999997</v>
      </c>
      <c r="H8" s="34">
        <f t="shared" ref="H8:H33" si="2">IF(G8&lt;38,2,3)</f>
        <v>3</v>
      </c>
      <c r="I8" s="33">
        <v>6.2</v>
      </c>
      <c r="J8" s="34">
        <f t="shared" ref="J8:J33" si="3">IF(I8&lt;6,2,3)</f>
        <v>3</v>
      </c>
      <c r="K8" s="37">
        <v>0.11</v>
      </c>
      <c r="L8" s="38">
        <f t="shared" ref="L8:L33" si="4">IF(K8&gt;2,1,IF(K8&gt;1,2,IF(K8&gt;0.3,3,4)))</f>
        <v>4</v>
      </c>
      <c r="M8" s="42">
        <f t="shared" ref="M8:M33" si="5">(F8+H8+J8+L8)/4</f>
        <v>2.75</v>
      </c>
      <c r="N8" s="45">
        <f t="shared" ref="N8:N33" si="6">IF(M8&lt;1.5,1,IF(M8&lt;2.5,2,IF(M8&lt;3.5,3,4)))</f>
        <v>3</v>
      </c>
      <c r="O8" s="49">
        <v>3</v>
      </c>
      <c r="P8" s="48">
        <f t="shared" ref="P8:P33" si="7">N8*O8</f>
        <v>9</v>
      </c>
      <c r="Q8" s="45">
        <f t="shared" ref="Q8:Q33" si="8">IF(P8&lt;3,1,IF(P8&lt;5,2,IF(P8&lt;12,3,4)))</f>
        <v>3</v>
      </c>
      <c r="R8" s="50">
        <v>2</v>
      </c>
      <c r="S8" s="52">
        <f>Q8-R8</f>
        <v>1</v>
      </c>
      <c r="T8" s="54">
        <f>IF(S8&lt;-1,1,IF(S8&lt;1,2,IF(S8=1,3,4)))</f>
        <v>3</v>
      </c>
      <c r="U8" s="13">
        <v>2</v>
      </c>
      <c r="V8" s="13">
        <v>7</v>
      </c>
      <c r="W8" s="13">
        <f t="shared" ref="W8:W33" si="9">U8*V8</f>
        <v>14</v>
      </c>
      <c r="X8" s="98">
        <f t="shared" ref="X8:X33" si="10">IF(W8&lt;6,1,IF(W8&lt;12,2,IF(W8&lt;18,3,4)))</f>
        <v>3</v>
      </c>
    </row>
    <row r="9" spans="1:24" ht="15" x14ac:dyDescent="0.25">
      <c r="A9" s="14">
        <v>2</v>
      </c>
      <c r="B9" s="15" t="s">
        <v>25</v>
      </c>
      <c r="C9" s="26">
        <v>3582</v>
      </c>
      <c r="D9" s="9">
        <v>855</v>
      </c>
      <c r="E9" s="22">
        <f t="shared" si="0"/>
        <v>0.23869346733668342</v>
      </c>
      <c r="F9" s="27">
        <f t="shared" si="1"/>
        <v>1</v>
      </c>
      <c r="G9" s="33">
        <v>36.1</v>
      </c>
      <c r="H9" s="34">
        <f t="shared" si="2"/>
        <v>2</v>
      </c>
      <c r="I9" s="33">
        <v>5.7</v>
      </c>
      <c r="J9" s="34">
        <f t="shared" si="3"/>
        <v>2</v>
      </c>
      <c r="K9" s="37">
        <v>0.28999999999999998</v>
      </c>
      <c r="L9" s="38">
        <f t="shared" si="4"/>
        <v>4</v>
      </c>
      <c r="M9" s="42">
        <f t="shared" si="5"/>
        <v>2.25</v>
      </c>
      <c r="N9" s="45">
        <f t="shared" si="6"/>
        <v>2</v>
      </c>
      <c r="O9" s="49">
        <v>2</v>
      </c>
      <c r="P9" s="48">
        <f t="shared" si="7"/>
        <v>4</v>
      </c>
      <c r="Q9" s="45">
        <f t="shared" si="8"/>
        <v>2</v>
      </c>
      <c r="R9" s="50">
        <v>1</v>
      </c>
      <c r="S9" s="52">
        <f>Q9-R9</f>
        <v>1</v>
      </c>
      <c r="T9" s="54">
        <f>IF(S9&lt;-1,1,IF(S9&lt;1,2,IF(S9=1,3,4)))</f>
        <v>3</v>
      </c>
      <c r="U9" s="13">
        <v>2</v>
      </c>
      <c r="V9" s="13">
        <v>7</v>
      </c>
      <c r="W9" s="13">
        <f t="shared" si="9"/>
        <v>14</v>
      </c>
      <c r="X9" s="98">
        <f t="shared" si="10"/>
        <v>3</v>
      </c>
    </row>
    <row r="10" spans="1:24" ht="15" x14ac:dyDescent="0.25">
      <c r="A10" s="14">
        <v>3</v>
      </c>
      <c r="B10" s="16" t="s">
        <v>49</v>
      </c>
      <c r="C10" s="26">
        <v>15021</v>
      </c>
      <c r="D10" s="9">
        <v>3844</v>
      </c>
      <c r="E10" s="22">
        <f t="shared" si="0"/>
        <v>0.25590839491378736</v>
      </c>
      <c r="F10" s="27">
        <f t="shared" si="1"/>
        <v>2</v>
      </c>
      <c r="G10" s="33">
        <v>36.1</v>
      </c>
      <c r="H10" s="34">
        <f t="shared" si="2"/>
        <v>2</v>
      </c>
      <c r="I10" s="33">
        <v>5.7</v>
      </c>
      <c r="J10" s="34">
        <f t="shared" si="3"/>
        <v>2</v>
      </c>
      <c r="K10" s="37">
        <v>0.28999999999999998</v>
      </c>
      <c r="L10" s="38">
        <f t="shared" si="4"/>
        <v>4</v>
      </c>
      <c r="M10" s="42">
        <f t="shared" si="5"/>
        <v>2.5</v>
      </c>
      <c r="N10" s="45">
        <f t="shared" si="6"/>
        <v>3</v>
      </c>
      <c r="O10" s="49">
        <v>3</v>
      </c>
      <c r="P10" s="48">
        <f t="shared" si="7"/>
        <v>9</v>
      </c>
      <c r="Q10" s="45">
        <f t="shared" si="8"/>
        <v>3</v>
      </c>
      <c r="R10" s="50">
        <v>2</v>
      </c>
      <c r="S10" s="52">
        <f>Q10-R10</f>
        <v>1</v>
      </c>
      <c r="T10" s="54">
        <f>IF(S10&lt;-1,1,IF(S10&lt;1,2,IF(S10=1,3,4)))</f>
        <v>3</v>
      </c>
      <c r="U10" s="13">
        <v>2</v>
      </c>
      <c r="V10" s="13">
        <v>7</v>
      </c>
      <c r="W10" s="13">
        <f t="shared" si="9"/>
        <v>14</v>
      </c>
      <c r="X10" s="98">
        <f t="shared" si="10"/>
        <v>3</v>
      </c>
    </row>
    <row r="11" spans="1:24" ht="15" x14ac:dyDescent="0.25">
      <c r="A11" s="14">
        <v>4</v>
      </c>
      <c r="B11" s="15" t="s">
        <v>26</v>
      </c>
      <c r="C11" s="26">
        <v>3945</v>
      </c>
      <c r="D11" s="9">
        <v>1010</v>
      </c>
      <c r="E11" s="22">
        <f t="shared" si="0"/>
        <v>0.25602027883396705</v>
      </c>
      <c r="F11" s="27">
        <f t="shared" si="1"/>
        <v>2</v>
      </c>
      <c r="G11" s="33">
        <v>39.200000000000003</v>
      </c>
      <c r="H11" s="34">
        <f t="shared" si="2"/>
        <v>3</v>
      </c>
      <c r="I11" s="33">
        <v>5</v>
      </c>
      <c r="J11" s="34">
        <f t="shared" si="3"/>
        <v>2</v>
      </c>
      <c r="K11" s="37">
        <v>0.31</v>
      </c>
      <c r="L11" s="38">
        <f t="shared" si="4"/>
        <v>3</v>
      </c>
      <c r="M11" s="42">
        <f t="shared" si="5"/>
        <v>2.5</v>
      </c>
      <c r="N11" s="45">
        <f t="shared" si="6"/>
        <v>3</v>
      </c>
      <c r="O11" s="49">
        <v>2</v>
      </c>
      <c r="P11" s="48">
        <f t="shared" si="7"/>
        <v>6</v>
      </c>
      <c r="Q11" s="45">
        <f t="shared" si="8"/>
        <v>3</v>
      </c>
      <c r="R11" s="50">
        <v>2</v>
      </c>
      <c r="S11" s="52">
        <f>Q11-R11</f>
        <v>1</v>
      </c>
      <c r="T11" s="54">
        <f>IF(S11&lt;-1,1,IF(S11&lt;1,2,IF(S11=1,3,4)))</f>
        <v>3</v>
      </c>
      <c r="U11" s="13">
        <v>2</v>
      </c>
      <c r="V11" s="13">
        <v>7</v>
      </c>
      <c r="W11" s="13">
        <f t="shared" si="9"/>
        <v>14</v>
      </c>
      <c r="X11" s="98">
        <f t="shared" si="10"/>
        <v>3</v>
      </c>
    </row>
    <row r="12" spans="1:24" ht="15" x14ac:dyDescent="0.25">
      <c r="A12" s="14">
        <v>5</v>
      </c>
      <c r="B12" s="15" t="s">
        <v>27</v>
      </c>
      <c r="C12" s="26">
        <v>8209</v>
      </c>
      <c r="D12" s="9">
        <v>2051</v>
      </c>
      <c r="E12" s="22">
        <f t="shared" si="0"/>
        <v>0.24984772810330125</v>
      </c>
      <c r="F12" s="27">
        <f t="shared" si="1"/>
        <v>2</v>
      </c>
      <c r="G12" s="33">
        <v>37.799999999999997</v>
      </c>
      <c r="H12" s="34">
        <f t="shared" si="2"/>
        <v>2</v>
      </c>
      <c r="I12" s="33">
        <v>4.5999999999999996</v>
      </c>
      <c r="J12" s="34">
        <f t="shared" si="3"/>
        <v>2</v>
      </c>
      <c r="K12" s="37">
        <v>0.15</v>
      </c>
      <c r="L12" s="38">
        <f t="shared" si="4"/>
        <v>4</v>
      </c>
      <c r="M12" s="42">
        <f t="shared" si="5"/>
        <v>2.5</v>
      </c>
      <c r="N12" s="45">
        <f t="shared" si="6"/>
        <v>3</v>
      </c>
      <c r="O12" s="49">
        <v>1</v>
      </c>
      <c r="P12" s="48">
        <f t="shared" si="7"/>
        <v>3</v>
      </c>
      <c r="Q12" s="45">
        <f t="shared" si="8"/>
        <v>2</v>
      </c>
      <c r="R12" s="50" t="s">
        <v>52</v>
      </c>
      <c r="S12" s="52" t="s">
        <v>52</v>
      </c>
      <c r="T12" s="53">
        <f>Q12</f>
        <v>2</v>
      </c>
      <c r="U12" s="13">
        <v>2</v>
      </c>
      <c r="V12" s="13">
        <v>7</v>
      </c>
      <c r="W12" s="13">
        <f t="shared" si="9"/>
        <v>14</v>
      </c>
      <c r="X12" s="98">
        <f t="shared" si="10"/>
        <v>3</v>
      </c>
    </row>
    <row r="13" spans="1:24" ht="15" x14ac:dyDescent="0.25">
      <c r="A13" s="14">
        <v>6</v>
      </c>
      <c r="B13" s="15" t="s">
        <v>28</v>
      </c>
      <c r="C13" s="28">
        <v>10114</v>
      </c>
      <c r="D13" s="10">
        <v>2495</v>
      </c>
      <c r="E13" s="22">
        <f t="shared" si="0"/>
        <v>0.24668775954122998</v>
      </c>
      <c r="F13" s="27">
        <f t="shared" si="1"/>
        <v>2</v>
      </c>
      <c r="G13" s="33">
        <v>38.4</v>
      </c>
      <c r="H13" s="34">
        <f t="shared" si="2"/>
        <v>3</v>
      </c>
      <c r="I13" s="33">
        <v>7</v>
      </c>
      <c r="J13" s="34">
        <f t="shared" si="3"/>
        <v>3</v>
      </c>
      <c r="K13" s="37">
        <v>0.21</v>
      </c>
      <c r="L13" s="38">
        <f t="shared" si="4"/>
        <v>4</v>
      </c>
      <c r="M13" s="42">
        <f t="shared" si="5"/>
        <v>3</v>
      </c>
      <c r="N13" s="45">
        <f t="shared" si="6"/>
        <v>3</v>
      </c>
      <c r="O13" s="49">
        <v>2</v>
      </c>
      <c r="P13" s="48">
        <f t="shared" si="7"/>
        <v>6</v>
      </c>
      <c r="Q13" s="45">
        <f t="shared" si="8"/>
        <v>3</v>
      </c>
      <c r="R13" s="50">
        <v>2</v>
      </c>
      <c r="S13" s="52">
        <f t="shared" ref="S13:S33" si="11">Q13-R13</f>
        <v>1</v>
      </c>
      <c r="T13" s="54">
        <f t="shared" ref="T13:T33" si="12">IF(S13&lt;-1,1,IF(S13&lt;1,2,IF(S13=1,3,4)))</f>
        <v>3</v>
      </c>
      <c r="U13" s="13">
        <v>2</v>
      </c>
      <c r="V13" s="13">
        <v>7</v>
      </c>
      <c r="W13" s="13">
        <f t="shared" si="9"/>
        <v>14</v>
      </c>
      <c r="X13" s="98">
        <f t="shared" si="10"/>
        <v>3</v>
      </c>
    </row>
    <row r="14" spans="1:24" ht="15" x14ac:dyDescent="0.25">
      <c r="A14" s="14">
        <v>7</v>
      </c>
      <c r="B14" s="15" t="s">
        <v>29</v>
      </c>
      <c r="C14" s="26">
        <v>6557</v>
      </c>
      <c r="D14" s="9">
        <v>1664</v>
      </c>
      <c r="E14" s="22">
        <f t="shared" si="0"/>
        <v>0.25377459203904223</v>
      </c>
      <c r="F14" s="27">
        <f t="shared" si="1"/>
        <v>2</v>
      </c>
      <c r="G14" s="33">
        <v>37.799999999999997</v>
      </c>
      <c r="H14" s="34">
        <f t="shared" si="2"/>
        <v>2</v>
      </c>
      <c r="I14" s="33">
        <v>4.5999999999999996</v>
      </c>
      <c r="J14" s="34">
        <f t="shared" si="3"/>
        <v>2</v>
      </c>
      <c r="K14" s="37">
        <v>1.1100000000000001</v>
      </c>
      <c r="L14" s="38">
        <f t="shared" si="4"/>
        <v>2</v>
      </c>
      <c r="M14" s="42">
        <f t="shared" si="5"/>
        <v>2</v>
      </c>
      <c r="N14" s="45">
        <f t="shared" si="6"/>
        <v>2</v>
      </c>
      <c r="O14" s="49">
        <v>1</v>
      </c>
      <c r="P14" s="48">
        <f t="shared" si="7"/>
        <v>2</v>
      </c>
      <c r="Q14" s="45">
        <f t="shared" si="8"/>
        <v>1</v>
      </c>
      <c r="R14" s="50">
        <v>2</v>
      </c>
      <c r="S14" s="52">
        <f t="shared" si="11"/>
        <v>-1</v>
      </c>
      <c r="T14" s="53">
        <f t="shared" si="12"/>
        <v>2</v>
      </c>
      <c r="U14" s="13">
        <v>2</v>
      </c>
      <c r="V14" s="13">
        <v>7</v>
      </c>
      <c r="W14" s="13">
        <f t="shared" si="9"/>
        <v>14</v>
      </c>
      <c r="X14" s="98">
        <f t="shared" si="10"/>
        <v>3</v>
      </c>
    </row>
    <row r="15" spans="1:24" ht="15" x14ac:dyDescent="0.25">
      <c r="A15" s="14">
        <v>8</v>
      </c>
      <c r="B15" s="15" t="s">
        <v>30</v>
      </c>
      <c r="C15" s="26">
        <v>4367</v>
      </c>
      <c r="D15" s="9">
        <v>1069</v>
      </c>
      <c r="E15" s="22">
        <f t="shared" si="0"/>
        <v>0.24479047400961759</v>
      </c>
      <c r="F15" s="27">
        <f t="shared" si="1"/>
        <v>2</v>
      </c>
      <c r="G15" s="33">
        <v>37.799999999999997</v>
      </c>
      <c r="H15" s="34">
        <f t="shared" si="2"/>
        <v>2</v>
      </c>
      <c r="I15" s="33">
        <v>4.5999999999999996</v>
      </c>
      <c r="J15" s="34">
        <f t="shared" si="3"/>
        <v>2</v>
      </c>
      <c r="K15" s="37">
        <v>0.11</v>
      </c>
      <c r="L15" s="38">
        <f t="shared" si="4"/>
        <v>4</v>
      </c>
      <c r="M15" s="42">
        <f t="shared" si="5"/>
        <v>2.5</v>
      </c>
      <c r="N15" s="45">
        <f t="shared" si="6"/>
        <v>3</v>
      </c>
      <c r="O15" s="49">
        <v>1</v>
      </c>
      <c r="P15" s="48">
        <f t="shared" si="7"/>
        <v>3</v>
      </c>
      <c r="Q15" s="45">
        <f t="shared" si="8"/>
        <v>2</v>
      </c>
      <c r="R15" s="50">
        <v>2</v>
      </c>
      <c r="S15" s="52">
        <f t="shared" si="11"/>
        <v>0</v>
      </c>
      <c r="T15" s="53">
        <f t="shared" si="12"/>
        <v>2</v>
      </c>
      <c r="U15" s="13">
        <v>2</v>
      </c>
      <c r="V15" s="13">
        <v>7</v>
      </c>
      <c r="W15" s="13">
        <f t="shared" si="9"/>
        <v>14</v>
      </c>
      <c r="X15" s="98">
        <f t="shared" si="10"/>
        <v>3</v>
      </c>
    </row>
    <row r="16" spans="1:24" ht="15" x14ac:dyDescent="0.25">
      <c r="A16" s="14">
        <v>9</v>
      </c>
      <c r="B16" s="15" t="s">
        <v>31</v>
      </c>
      <c r="C16" s="26">
        <v>6072</v>
      </c>
      <c r="D16" s="9">
        <v>1301</v>
      </c>
      <c r="E16" s="22">
        <f t="shared" si="0"/>
        <v>0.21426218708827405</v>
      </c>
      <c r="F16" s="27">
        <f t="shared" si="1"/>
        <v>1</v>
      </c>
      <c r="G16" s="33">
        <v>40.299999999999997</v>
      </c>
      <c r="H16" s="34">
        <f t="shared" si="2"/>
        <v>3</v>
      </c>
      <c r="I16" s="33">
        <v>6.2</v>
      </c>
      <c r="J16" s="34">
        <f t="shared" si="3"/>
        <v>3</v>
      </c>
      <c r="K16" s="37">
        <v>0.84</v>
      </c>
      <c r="L16" s="38">
        <f t="shared" si="4"/>
        <v>3</v>
      </c>
      <c r="M16" s="42">
        <f t="shared" si="5"/>
        <v>2.5</v>
      </c>
      <c r="N16" s="45">
        <f t="shared" si="6"/>
        <v>3</v>
      </c>
      <c r="O16" s="49">
        <v>2</v>
      </c>
      <c r="P16" s="48">
        <f t="shared" si="7"/>
        <v>6</v>
      </c>
      <c r="Q16" s="45">
        <f t="shared" si="8"/>
        <v>3</v>
      </c>
      <c r="R16" s="50">
        <v>2</v>
      </c>
      <c r="S16" s="52">
        <f t="shared" si="11"/>
        <v>1</v>
      </c>
      <c r="T16" s="54">
        <f t="shared" si="12"/>
        <v>3</v>
      </c>
      <c r="U16" s="13">
        <v>2</v>
      </c>
      <c r="V16" s="13">
        <v>7</v>
      </c>
      <c r="W16" s="13">
        <f t="shared" si="9"/>
        <v>14</v>
      </c>
      <c r="X16" s="98">
        <f t="shared" si="10"/>
        <v>3</v>
      </c>
    </row>
    <row r="17" spans="1:24" ht="15" x14ac:dyDescent="0.25">
      <c r="A17" s="14">
        <v>10</v>
      </c>
      <c r="B17" s="15" t="s">
        <v>32</v>
      </c>
      <c r="C17" s="26">
        <v>4452</v>
      </c>
      <c r="D17" s="9">
        <v>897</v>
      </c>
      <c r="E17" s="22">
        <f t="shared" si="0"/>
        <v>0.20148247978436656</v>
      </c>
      <c r="F17" s="27">
        <f t="shared" si="1"/>
        <v>1</v>
      </c>
      <c r="G17" s="33">
        <v>36.1</v>
      </c>
      <c r="H17" s="34">
        <f t="shared" si="2"/>
        <v>2</v>
      </c>
      <c r="I17" s="33">
        <v>5.7</v>
      </c>
      <c r="J17" s="34">
        <f t="shared" si="3"/>
        <v>2</v>
      </c>
      <c r="K17" s="37">
        <v>0.28000000000000003</v>
      </c>
      <c r="L17" s="38">
        <f t="shared" si="4"/>
        <v>4</v>
      </c>
      <c r="M17" s="42">
        <f t="shared" si="5"/>
        <v>2.25</v>
      </c>
      <c r="N17" s="45">
        <f t="shared" si="6"/>
        <v>2</v>
      </c>
      <c r="O17" s="49">
        <v>3</v>
      </c>
      <c r="P17" s="48">
        <f t="shared" si="7"/>
        <v>6</v>
      </c>
      <c r="Q17" s="45">
        <f t="shared" si="8"/>
        <v>3</v>
      </c>
      <c r="R17" s="50">
        <v>2</v>
      </c>
      <c r="S17" s="52">
        <f t="shared" si="11"/>
        <v>1</v>
      </c>
      <c r="T17" s="54">
        <f t="shared" si="12"/>
        <v>3</v>
      </c>
      <c r="U17" s="13">
        <v>2</v>
      </c>
      <c r="V17" s="13">
        <v>7</v>
      </c>
      <c r="W17" s="13">
        <f t="shared" si="9"/>
        <v>14</v>
      </c>
      <c r="X17" s="98">
        <f t="shared" si="10"/>
        <v>3</v>
      </c>
    </row>
    <row r="18" spans="1:24" ht="15" x14ac:dyDescent="0.25">
      <c r="A18" s="14">
        <v>11</v>
      </c>
      <c r="B18" s="15" t="s">
        <v>33</v>
      </c>
      <c r="C18" s="26">
        <v>7381</v>
      </c>
      <c r="D18" s="9">
        <v>1686</v>
      </c>
      <c r="E18" s="22">
        <f t="shared" si="0"/>
        <v>0.22842433274624035</v>
      </c>
      <c r="F18" s="27">
        <f t="shared" si="1"/>
        <v>1</v>
      </c>
      <c r="G18" s="33">
        <v>36.1</v>
      </c>
      <c r="H18" s="34">
        <f t="shared" si="2"/>
        <v>2</v>
      </c>
      <c r="I18" s="33">
        <v>5.7</v>
      </c>
      <c r="J18" s="34">
        <f t="shared" si="3"/>
        <v>2</v>
      </c>
      <c r="K18" s="37">
        <v>0.18</v>
      </c>
      <c r="L18" s="38">
        <f t="shared" si="4"/>
        <v>4</v>
      </c>
      <c r="M18" s="42">
        <f t="shared" si="5"/>
        <v>2.25</v>
      </c>
      <c r="N18" s="45">
        <f t="shared" si="6"/>
        <v>2</v>
      </c>
      <c r="O18" s="49">
        <v>3</v>
      </c>
      <c r="P18" s="48">
        <f t="shared" si="7"/>
        <v>6</v>
      </c>
      <c r="Q18" s="45">
        <f t="shared" si="8"/>
        <v>3</v>
      </c>
      <c r="R18" s="50">
        <v>3</v>
      </c>
      <c r="S18" s="52">
        <f t="shared" si="11"/>
        <v>0</v>
      </c>
      <c r="T18" s="53">
        <f t="shared" si="12"/>
        <v>2</v>
      </c>
      <c r="U18" s="13">
        <v>2</v>
      </c>
      <c r="V18" s="13">
        <v>7</v>
      </c>
      <c r="W18" s="13">
        <f t="shared" si="9"/>
        <v>14</v>
      </c>
      <c r="X18" s="98">
        <f t="shared" si="10"/>
        <v>3</v>
      </c>
    </row>
    <row r="19" spans="1:24" ht="15" x14ac:dyDescent="0.25">
      <c r="A19" s="14">
        <v>12</v>
      </c>
      <c r="B19" s="15" t="s">
        <v>50</v>
      </c>
      <c r="C19" s="26">
        <v>7010</v>
      </c>
      <c r="D19" s="9">
        <v>1508</v>
      </c>
      <c r="E19" s="22">
        <f t="shared" si="0"/>
        <v>0.21512125534950072</v>
      </c>
      <c r="F19" s="27">
        <f t="shared" si="1"/>
        <v>1</v>
      </c>
      <c r="G19" s="33">
        <v>36.1</v>
      </c>
      <c r="H19" s="34">
        <f t="shared" si="2"/>
        <v>2</v>
      </c>
      <c r="I19" s="33">
        <v>5.7</v>
      </c>
      <c r="J19" s="34">
        <f t="shared" si="3"/>
        <v>2</v>
      </c>
      <c r="K19" s="37">
        <v>0.93</v>
      </c>
      <c r="L19" s="38">
        <f t="shared" si="4"/>
        <v>3</v>
      </c>
      <c r="M19" s="42">
        <f t="shared" si="5"/>
        <v>2</v>
      </c>
      <c r="N19" s="45">
        <f t="shared" si="6"/>
        <v>2</v>
      </c>
      <c r="O19" s="49">
        <v>3</v>
      </c>
      <c r="P19" s="48">
        <f t="shared" si="7"/>
        <v>6</v>
      </c>
      <c r="Q19" s="45">
        <f t="shared" si="8"/>
        <v>3</v>
      </c>
      <c r="R19" s="50">
        <v>1</v>
      </c>
      <c r="S19" s="52">
        <f t="shared" si="11"/>
        <v>2</v>
      </c>
      <c r="T19" s="55">
        <f t="shared" si="12"/>
        <v>4</v>
      </c>
      <c r="U19" s="13">
        <v>2</v>
      </c>
      <c r="V19" s="13">
        <v>7</v>
      </c>
      <c r="W19" s="13">
        <f t="shared" si="9"/>
        <v>14</v>
      </c>
      <c r="X19" s="98">
        <f t="shared" si="10"/>
        <v>3</v>
      </c>
    </row>
    <row r="20" spans="1:24" ht="15" x14ac:dyDescent="0.25">
      <c r="A20" s="14">
        <v>13</v>
      </c>
      <c r="B20" s="15" t="s">
        <v>34</v>
      </c>
      <c r="C20" s="26">
        <v>6001</v>
      </c>
      <c r="D20" s="9">
        <v>1561</v>
      </c>
      <c r="E20" s="22">
        <f t="shared" si="0"/>
        <v>0.26012331278120315</v>
      </c>
      <c r="F20" s="27">
        <f t="shared" si="1"/>
        <v>3</v>
      </c>
      <c r="G20" s="33">
        <v>37.799999999999997</v>
      </c>
      <c r="H20" s="34">
        <f t="shared" si="2"/>
        <v>2</v>
      </c>
      <c r="I20" s="33">
        <v>4.5999999999999996</v>
      </c>
      <c r="J20" s="34">
        <f t="shared" si="3"/>
        <v>2</v>
      </c>
      <c r="K20" s="37">
        <v>0.15</v>
      </c>
      <c r="L20" s="38">
        <f t="shared" si="4"/>
        <v>4</v>
      </c>
      <c r="M20" s="42">
        <f t="shared" si="5"/>
        <v>2.75</v>
      </c>
      <c r="N20" s="45">
        <f t="shared" si="6"/>
        <v>3</v>
      </c>
      <c r="O20" s="49">
        <v>1</v>
      </c>
      <c r="P20" s="48">
        <f t="shared" si="7"/>
        <v>3</v>
      </c>
      <c r="Q20" s="45">
        <f t="shared" si="8"/>
        <v>2</v>
      </c>
      <c r="R20" s="50">
        <v>2</v>
      </c>
      <c r="S20" s="52">
        <f t="shared" si="11"/>
        <v>0</v>
      </c>
      <c r="T20" s="53">
        <f t="shared" si="12"/>
        <v>2</v>
      </c>
      <c r="U20" s="13">
        <v>2</v>
      </c>
      <c r="V20" s="13">
        <v>7</v>
      </c>
      <c r="W20" s="13">
        <f t="shared" si="9"/>
        <v>14</v>
      </c>
      <c r="X20" s="98">
        <f t="shared" si="10"/>
        <v>3</v>
      </c>
    </row>
    <row r="21" spans="1:24" ht="15" x14ac:dyDescent="0.25">
      <c r="A21" s="14">
        <v>14</v>
      </c>
      <c r="B21" s="15" t="s">
        <v>35</v>
      </c>
      <c r="C21" s="26">
        <v>7685</v>
      </c>
      <c r="D21" s="9">
        <v>1589</v>
      </c>
      <c r="E21" s="22">
        <f t="shared" si="0"/>
        <v>0.20676642810670137</v>
      </c>
      <c r="F21" s="27">
        <f t="shared" si="1"/>
        <v>1</v>
      </c>
      <c r="G21" s="33">
        <v>37.799999999999997</v>
      </c>
      <c r="H21" s="34">
        <f t="shared" si="2"/>
        <v>2</v>
      </c>
      <c r="I21" s="33">
        <v>4.5999999999999996</v>
      </c>
      <c r="J21" s="34">
        <f t="shared" si="3"/>
        <v>2</v>
      </c>
      <c r="K21" s="37">
        <v>0.06</v>
      </c>
      <c r="L21" s="38">
        <f t="shared" si="4"/>
        <v>4</v>
      </c>
      <c r="M21" s="42">
        <f t="shared" si="5"/>
        <v>2.25</v>
      </c>
      <c r="N21" s="45">
        <f t="shared" si="6"/>
        <v>2</v>
      </c>
      <c r="O21" s="49">
        <v>2</v>
      </c>
      <c r="P21" s="48">
        <f t="shared" si="7"/>
        <v>4</v>
      </c>
      <c r="Q21" s="45">
        <f t="shared" si="8"/>
        <v>2</v>
      </c>
      <c r="R21" s="50">
        <v>1</v>
      </c>
      <c r="S21" s="52">
        <f t="shared" si="11"/>
        <v>1</v>
      </c>
      <c r="T21" s="54">
        <f t="shared" si="12"/>
        <v>3</v>
      </c>
      <c r="U21" s="13">
        <v>2</v>
      </c>
      <c r="V21" s="13">
        <v>7</v>
      </c>
      <c r="W21" s="13">
        <f t="shared" si="9"/>
        <v>14</v>
      </c>
      <c r="X21" s="98">
        <f t="shared" si="10"/>
        <v>3</v>
      </c>
    </row>
    <row r="22" spans="1:24" ht="15" x14ac:dyDescent="0.25">
      <c r="A22" s="14">
        <v>15</v>
      </c>
      <c r="B22" s="15" t="s">
        <v>36</v>
      </c>
      <c r="C22" s="26">
        <v>6392</v>
      </c>
      <c r="D22" s="9">
        <v>1496</v>
      </c>
      <c r="E22" s="22">
        <f t="shared" si="0"/>
        <v>0.23404255319148937</v>
      </c>
      <c r="F22" s="27">
        <f t="shared" si="1"/>
        <v>1</v>
      </c>
      <c r="G22" s="33">
        <v>39.200000000000003</v>
      </c>
      <c r="H22" s="34">
        <f t="shared" si="2"/>
        <v>3</v>
      </c>
      <c r="I22" s="33">
        <v>5</v>
      </c>
      <c r="J22" s="34">
        <f t="shared" si="3"/>
        <v>2</v>
      </c>
      <c r="K22" s="37">
        <v>5.0599999999999996</v>
      </c>
      <c r="L22" s="38">
        <f t="shared" si="4"/>
        <v>1</v>
      </c>
      <c r="M22" s="42">
        <f t="shared" si="5"/>
        <v>1.75</v>
      </c>
      <c r="N22" s="45">
        <f t="shared" si="6"/>
        <v>2</v>
      </c>
      <c r="O22" s="49">
        <v>2</v>
      </c>
      <c r="P22" s="48">
        <f t="shared" si="7"/>
        <v>4</v>
      </c>
      <c r="Q22" s="45">
        <f t="shared" si="8"/>
        <v>2</v>
      </c>
      <c r="R22" s="50">
        <v>2</v>
      </c>
      <c r="S22" s="52">
        <f t="shared" si="11"/>
        <v>0</v>
      </c>
      <c r="T22" s="53">
        <f t="shared" si="12"/>
        <v>2</v>
      </c>
      <c r="U22" s="13">
        <v>2</v>
      </c>
      <c r="V22" s="13">
        <v>7</v>
      </c>
      <c r="W22" s="13">
        <f t="shared" si="9"/>
        <v>14</v>
      </c>
      <c r="X22" s="98">
        <f t="shared" si="10"/>
        <v>3</v>
      </c>
    </row>
    <row r="23" spans="1:24" ht="15" x14ac:dyDescent="0.25">
      <c r="A23" s="14">
        <v>16</v>
      </c>
      <c r="B23" s="15" t="s">
        <v>37</v>
      </c>
      <c r="C23" s="26">
        <v>8423</v>
      </c>
      <c r="D23" s="9">
        <v>2021</v>
      </c>
      <c r="E23" s="22">
        <f t="shared" si="0"/>
        <v>0.23993826427638609</v>
      </c>
      <c r="F23" s="27">
        <f t="shared" si="1"/>
        <v>1</v>
      </c>
      <c r="G23" s="33">
        <v>40.299999999999997</v>
      </c>
      <c r="H23" s="34">
        <f t="shared" si="2"/>
        <v>3</v>
      </c>
      <c r="I23" s="33">
        <v>6.2</v>
      </c>
      <c r="J23" s="34">
        <f t="shared" si="3"/>
        <v>3</v>
      </c>
      <c r="K23" s="37">
        <v>0.3</v>
      </c>
      <c r="L23" s="38">
        <f t="shared" si="4"/>
        <v>4</v>
      </c>
      <c r="M23" s="42">
        <f t="shared" si="5"/>
        <v>2.75</v>
      </c>
      <c r="N23" s="45">
        <f t="shared" si="6"/>
        <v>3</v>
      </c>
      <c r="O23" s="49">
        <v>1</v>
      </c>
      <c r="P23" s="48">
        <f t="shared" si="7"/>
        <v>3</v>
      </c>
      <c r="Q23" s="45">
        <f t="shared" si="8"/>
        <v>2</v>
      </c>
      <c r="R23" s="50">
        <v>2</v>
      </c>
      <c r="S23" s="52">
        <f t="shared" si="11"/>
        <v>0</v>
      </c>
      <c r="T23" s="53">
        <f t="shared" si="12"/>
        <v>2</v>
      </c>
      <c r="U23" s="13">
        <v>2</v>
      </c>
      <c r="V23" s="13">
        <v>7</v>
      </c>
      <c r="W23" s="13">
        <f t="shared" si="9"/>
        <v>14</v>
      </c>
      <c r="X23" s="98">
        <f t="shared" si="10"/>
        <v>3</v>
      </c>
    </row>
    <row r="24" spans="1:24" ht="15" x14ac:dyDescent="0.25">
      <c r="A24" s="14">
        <v>17</v>
      </c>
      <c r="B24" s="15" t="s">
        <v>38</v>
      </c>
      <c r="C24" s="26">
        <v>9748</v>
      </c>
      <c r="D24" s="9">
        <v>2281</v>
      </c>
      <c r="E24" s="22">
        <f t="shared" si="0"/>
        <v>0.23399671727533852</v>
      </c>
      <c r="F24" s="27">
        <f t="shared" si="1"/>
        <v>1</v>
      </c>
      <c r="G24" s="33">
        <v>39.200000000000003</v>
      </c>
      <c r="H24" s="34">
        <f t="shared" si="2"/>
        <v>3</v>
      </c>
      <c r="I24" s="33">
        <v>5</v>
      </c>
      <c r="J24" s="34">
        <f t="shared" si="3"/>
        <v>2</v>
      </c>
      <c r="K24" s="37">
        <v>0.41</v>
      </c>
      <c r="L24" s="38">
        <f t="shared" si="4"/>
        <v>3</v>
      </c>
      <c r="M24" s="42">
        <f t="shared" si="5"/>
        <v>2.25</v>
      </c>
      <c r="N24" s="45">
        <f t="shared" si="6"/>
        <v>2</v>
      </c>
      <c r="O24" s="49">
        <v>2</v>
      </c>
      <c r="P24" s="48">
        <f t="shared" si="7"/>
        <v>4</v>
      </c>
      <c r="Q24" s="45">
        <f t="shared" si="8"/>
        <v>2</v>
      </c>
      <c r="R24" s="50">
        <v>2</v>
      </c>
      <c r="S24" s="52">
        <f t="shared" si="11"/>
        <v>0</v>
      </c>
      <c r="T24" s="53">
        <f t="shared" si="12"/>
        <v>2</v>
      </c>
      <c r="U24" s="13">
        <v>2</v>
      </c>
      <c r="V24" s="13">
        <v>7</v>
      </c>
      <c r="W24" s="13">
        <f t="shared" si="9"/>
        <v>14</v>
      </c>
      <c r="X24" s="98">
        <f t="shared" si="10"/>
        <v>3</v>
      </c>
    </row>
    <row r="25" spans="1:24" ht="15" x14ac:dyDescent="0.25">
      <c r="A25" s="14">
        <v>18</v>
      </c>
      <c r="B25" s="15" t="s">
        <v>39</v>
      </c>
      <c r="C25" s="26">
        <v>9453</v>
      </c>
      <c r="D25" s="9">
        <v>2305</v>
      </c>
      <c r="E25" s="22">
        <f t="shared" si="0"/>
        <v>0.24383793504707502</v>
      </c>
      <c r="F25" s="27">
        <f t="shared" si="1"/>
        <v>2</v>
      </c>
      <c r="G25" s="33">
        <v>40.299999999999997</v>
      </c>
      <c r="H25" s="34">
        <f t="shared" si="2"/>
        <v>3</v>
      </c>
      <c r="I25" s="33">
        <v>6.2</v>
      </c>
      <c r="J25" s="34">
        <f t="shared" si="3"/>
        <v>3</v>
      </c>
      <c r="K25" s="37">
        <v>0.31</v>
      </c>
      <c r="L25" s="38">
        <f t="shared" si="4"/>
        <v>3</v>
      </c>
      <c r="M25" s="42">
        <f t="shared" si="5"/>
        <v>2.75</v>
      </c>
      <c r="N25" s="45">
        <f t="shared" si="6"/>
        <v>3</v>
      </c>
      <c r="O25" s="49">
        <v>2</v>
      </c>
      <c r="P25" s="48">
        <f t="shared" si="7"/>
        <v>6</v>
      </c>
      <c r="Q25" s="45">
        <f t="shared" si="8"/>
        <v>3</v>
      </c>
      <c r="R25" s="50">
        <v>4</v>
      </c>
      <c r="S25" s="52">
        <f t="shared" si="11"/>
        <v>-1</v>
      </c>
      <c r="T25" s="53">
        <f t="shared" si="12"/>
        <v>2</v>
      </c>
      <c r="U25" s="13">
        <v>2</v>
      </c>
      <c r="V25" s="13">
        <v>7</v>
      </c>
      <c r="W25" s="13">
        <f t="shared" si="9"/>
        <v>14</v>
      </c>
      <c r="X25" s="98">
        <f t="shared" si="10"/>
        <v>3</v>
      </c>
    </row>
    <row r="26" spans="1:24" ht="15" x14ac:dyDescent="0.25">
      <c r="A26" s="14">
        <v>19</v>
      </c>
      <c r="B26" s="15" t="s">
        <v>40</v>
      </c>
      <c r="C26" s="26">
        <v>5124</v>
      </c>
      <c r="D26" s="9">
        <v>1109</v>
      </c>
      <c r="E26" s="22">
        <f t="shared" si="0"/>
        <v>0.21643247462919593</v>
      </c>
      <c r="F26" s="27">
        <f t="shared" si="1"/>
        <v>1</v>
      </c>
      <c r="G26" s="33">
        <v>36.1</v>
      </c>
      <c r="H26" s="34">
        <f t="shared" si="2"/>
        <v>2</v>
      </c>
      <c r="I26" s="33">
        <v>5.7</v>
      </c>
      <c r="J26" s="34">
        <f t="shared" si="3"/>
        <v>2</v>
      </c>
      <c r="K26" s="37">
        <v>0.52</v>
      </c>
      <c r="L26" s="38">
        <f t="shared" si="4"/>
        <v>3</v>
      </c>
      <c r="M26" s="42">
        <f t="shared" si="5"/>
        <v>2</v>
      </c>
      <c r="N26" s="45">
        <f t="shared" si="6"/>
        <v>2</v>
      </c>
      <c r="O26" s="49">
        <v>3</v>
      </c>
      <c r="P26" s="48">
        <f t="shared" si="7"/>
        <v>6</v>
      </c>
      <c r="Q26" s="45">
        <f t="shared" si="8"/>
        <v>3</v>
      </c>
      <c r="R26" s="50">
        <v>1</v>
      </c>
      <c r="S26" s="52">
        <f t="shared" si="11"/>
        <v>2</v>
      </c>
      <c r="T26" s="55">
        <f t="shared" si="12"/>
        <v>4</v>
      </c>
      <c r="U26" s="13">
        <v>2</v>
      </c>
      <c r="V26" s="13">
        <v>7</v>
      </c>
      <c r="W26" s="13">
        <f t="shared" si="9"/>
        <v>14</v>
      </c>
      <c r="X26" s="98">
        <f t="shared" si="10"/>
        <v>3</v>
      </c>
    </row>
    <row r="27" spans="1:24" ht="15" x14ac:dyDescent="0.25">
      <c r="A27" s="14">
        <v>20</v>
      </c>
      <c r="B27" s="15" t="s">
        <v>41</v>
      </c>
      <c r="C27" s="26">
        <v>4248</v>
      </c>
      <c r="D27" s="9">
        <v>969</v>
      </c>
      <c r="E27" s="22">
        <f t="shared" si="0"/>
        <v>0.22810734463276836</v>
      </c>
      <c r="F27" s="27">
        <f t="shared" si="1"/>
        <v>1</v>
      </c>
      <c r="G27" s="33">
        <v>37.799999999999997</v>
      </c>
      <c r="H27" s="34">
        <f t="shared" si="2"/>
        <v>2</v>
      </c>
      <c r="I27" s="33">
        <v>4.5999999999999996</v>
      </c>
      <c r="J27" s="34">
        <f t="shared" si="3"/>
        <v>2</v>
      </c>
      <c r="K27" s="37">
        <v>1.1100000000000001</v>
      </c>
      <c r="L27" s="38">
        <f t="shared" si="4"/>
        <v>2</v>
      </c>
      <c r="M27" s="42">
        <f t="shared" si="5"/>
        <v>1.75</v>
      </c>
      <c r="N27" s="45">
        <f t="shared" si="6"/>
        <v>2</v>
      </c>
      <c r="O27" s="49">
        <v>2</v>
      </c>
      <c r="P27" s="48">
        <f t="shared" si="7"/>
        <v>4</v>
      </c>
      <c r="Q27" s="45">
        <f t="shared" si="8"/>
        <v>2</v>
      </c>
      <c r="R27" s="50">
        <v>1</v>
      </c>
      <c r="S27" s="52">
        <f t="shared" si="11"/>
        <v>1</v>
      </c>
      <c r="T27" s="54">
        <f t="shared" si="12"/>
        <v>3</v>
      </c>
      <c r="U27" s="13">
        <v>2</v>
      </c>
      <c r="V27" s="13">
        <v>7</v>
      </c>
      <c r="W27" s="13">
        <f t="shared" si="9"/>
        <v>14</v>
      </c>
      <c r="X27" s="98">
        <f t="shared" si="10"/>
        <v>3</v>
      </c>
    </row>
    <row r="28" spans="1:24" ht="15" x14ac:dyDescent="0.25">
      <c r="A28" s="14">
        <v>21</v>
      </c>
      <c r="B28" s="15" t="s">
        <v>42</v>
      </c>
      <c r="C28" s="26">
        <v>5258</v>
      </c>
      <c r="D28" s="9">
        <v>1146</v>
      </c>
      <c r="E28" s="22">
        <f t="shared" si="0"/>
        <v>0.21795359452263219</v>
      </c>
      <c r="F28" s="27">
        <f t="shared" si="1"/>
        <v>1</v>
      </c>
      <c r="G28" s="33">
        <v>37.799999999999997</v>
      </c>
      <c r="H28" s="34">
        <f t="shared" si="2"/>
        <v>2</v>
      </c>
      <c r="I28" s="33">
        <v>4.5999999999999996</v>
      </c>
      <c r="J28" s="34">
        <f t="shared" si="3"/>
        <v>2</v>
      </c>
      <c r="K28" s="37">
        <v>0.11</v>
      </c>
      <c r="L28" s="38">
        <f t="shared" si="4"/>
        <v>4</v>
      </c>
      <c r="M28" s="42">
        <f t="shared" si="5"/>
        <v>2.25</v>
      </c>
      <c r="N28" s="45">
        <f t="shared" si="6"/>
        <v>2</v>
      </c>
      <c r="O28" s="49">
        <v>2</v>
      </c>
      <c r="P28" s="48">
        <f t="shared" si="7"/>
        <v>4</v>
      </c>
      <c r="Q28" s="45">
        <f t="shared" si="8"/>
        <v>2</v>
      </c>
      <c r="R28" s="50">
        <v>2</v>
      </c>
      <c r="S28" s="52">
        <f t="shared" si="11"/>
        <v>0</v>
      </c>
      <c r="T28" s="53">
        <f t="shared" si="12"/>
        <v>2</v>
      </c>
      <c r="U28" s="13">
        <v>2</v>
      </c>
      <c r="V28" s="13">
        <v>7</v>
      </c>
      <c r="W28" s="13">
        <f t="shared" si="9"/>
        <v>14</v>
      </c>
      <c r="X28" s="98">
        <f t="shared" si="10"/>
        <v>3</v>
      </c>
    </row>
    <row r="29" spans="1:24" ht="15" x14ac:dyDescent="0.25">
      <c r="A29" s="14">
        <v>22</v>
      </c>
      <c r="B29" s="15" t="s">
        <v>43</v>
      </c>
      <c r="C29" s="26">
        <v>77366</v>
      </c>
      <c r="D29" s="9">
        <v>22650</v>
      </c>
      <c r="E29" s="22">
        <f t="shared" si="0"/>
        <v>0.29276426337150685</v>
      </c>
      <c r="F29" s="27">
        <f t="shared" si="1"/>
        <v>4</v>
      </c>
      <c r="G29" s="33">
        <v>35.799999999999997</v>
      </c>
      <c r="H29" s="34">
        <f t="shared" si="2"/>
        <v>2</v>
      </c>
      <c r="I29" s="33">
        <v>5.4</v>
      </c>
      <c r="J29" s="34">
        <f t="shared" si="3"/>
        <v>2</v>
      </c>
      <c r="K29" s="37">
        <v>1.71</v>
      </c>
      <c r="L29" s="38">
        <f t="shared" si="4"/>
        <v>2</v>
      </c>
      <c r="M29" s="42">
        <f t="shared" si="5"/>
        <v>2.5</v>
      </c>
      <c r="N29" s="45">
        <f t="shared" si="6"/>
        <v>3</v>
      </c>
      <c r="O29" s="49">
        <v>2</v>
      </c>
      <c r="P29" s="48">
        <f t="shared" si="7"/>
        <v>6</v>
      </c>
      <c r="Q29" s="45">
        <f t="shared" si="8"/>
        <v>3</v>
      </c>
      <c r="R29" s="50">
        <v>3</v>
      </c>
      <c r="S29" s="52">
        <f t="shared" si="11"/>
        <v>0</v>
      </c>
      <c r="T29" s="53">
        <f t="shared" si="12"/>
        <v>2</v>
      </c>
      <c r="U29" s="13">
        <v>2</v>
      </c>
      <c r="V29" s="13">
        <v>7</v>
      </c>
      <c r="W29" s="13">
        <f t="shared" si="9"/>
        <v>14</v>
      </c>
      <c r="X29" s="98">
        <f t="shared" si="10"/>
        <v>3</v>
      </c>
    </row>
    <row r="30" spans="1:24" ht="15" x14ac:dyDescent="0.25">
      <c r="A30" s="14">
        <v>23</v>
      </c>
      <c r="B30" s="15" t="s">
        <v>44</v>
      </c>
      <c r="C30" s="26">
        <v>10061</v>
      </c>
      <c r="D30" s="9">
        <v>2264</v>
      </c>
      <c r="E30" s="22">
        <f t="shared" si="0"/>
        <v>0.22502733326707086</v>
      </c>
      <c r="F30" s="27">
        <f t="shared" si="1"/>
        <v>1</v>
      </c>
      <c r="G30" s="33">
        <v>37.799999999999997</v>
      </c>
      <c r="H30" s="34">
        <f t="shared" si="2"/>
        <v>2</v>
      </c>
      <c r="I30" s="33">
        <v>4.5999999999999996</v>
      </c>
      <c r="J30" s="34">
        <f t="shared" si="3"/>
        <v>2</v>
      </c>
      <c r="K30" s="37">
        <v>6.5</v>
      </c>
      <c r="L30" s="38">
        <f t="shared" si="4"/>
        <v>1</v>
      </c>
      <c r="M30" s="42">
        <f t="shared" si="5"/>
        <v>1.5</v>
      </c>
      <c r="N30" s="45">
        <f t="shared" si="6"/>
        <v>2</v>
      </c>
      <c r="O30" s="49">
        <v>2</v>
      </c>
      <c r="P30" s="48">
        <f t="shared" si="7"/>
        <v>4</v>
      </c>
      <c r="Q30" s="45">
        <f t="shared" si="8"/>
        <v>2</v>
      </c>
      <c r="R30" s="50">
        <v>2</v>
      </c>
      <c r="S30" s="52">
        <f t="shared" si="11"/>
        <v>0</v>
      </c>
      <c r="T30" s="53">
        <f t="shared" si="12"/>
        <v>2</v>
      </c>
      <c r="U30" s="13">
        <v>2</v>
      </c>
      <c r="V30" s="13">
        <v>7</v>
      </c>
      <c r="W30" s="13">
        <f t="shared" si="9"/>
        <v>14</v>
      </c>
      <c r="X30" s="98">
        <f t="shared" si="10"/>
        <v>3</v>
      </c>
    </row>
    <row r="31" spans="1:24" ht="15" x14ac:dyDescent="0.25">
      <c r="A31" s="14">
        <v>24</v>
      </c>
      <c r="B31" s="15" t="s">
        <v>45</v>
      </c>
      <c r="C31" s="26">
        <v>4161</v>
      </c>
      <c r="D31" s="9">
        <v>973</v>
      </c>
      <c r="E31" s="22">
        <f t="shared" si="0"/>
        <v>0.23383801970680124</v>
      </c>
      <c r="F31" s="27">
        <f t="shared" si="1"/>
        <v>1</v>
      </c>
      <c r="G31" s="33">
        <v>40.299999999999997</v>
      </c>
      <c r="H31" s="34">
        <f t="shared" si="2"/>
        <v>3</v>
      </c>
      <c r="I31" s="33">
        <v>6.2</v>
      </c>
      <c r="J31" s="34">
        <f t="shared" si="3"/>
        <v>3</v>
      </c>
      <c r="K31" s="37">
        <v>0.15</v>
      </c>
      <c r="L31" s="38">
        <f t="shared" si="4"/>
        <v>4</v>
      </c>
      <c r="M31" s="42">
        <f t="shared" si="5"/>
        <v>2.75</v>
      </c>
      <c r="N31" s="45">
        <f t="shared" si="6"/>
        <v>3</v>
      </c>
      <c r="O31" s="49">
        <v>2</v>
      </c>
      <c r="P31" s="48">
        <f t="shared" si="7"/>
        <v>6</v>
      </c>
      <c r="Q31" s="45">
        <f t="shared" si="8"/>
        <v>3</v>
      </c>
      <c r="R31" s="50">
        <v>1</v>
      </c>
      <c r="S31" s="52">
        <f t="shared" si="11"/>
        <v>2</v>
      </c>
      <c r="T31" s="55">
        <f t="shared" si="12"/>
        <v>4</v>
      </c>
      <c r="U31" s="13">
        <v>2</v>
      </c>
      <c r="V31" s="13">
        <v>7</v>
      </c>
      <c r="W31" s="13">
        <f t="shared" si="9"/>
        <v>14</v>
      </c>
      <c r="X31" s="98">
        <f t="shared" si="10"/>
        <v>3</v>
      </c>
    </row>
    <row r="32" spans="1:24" ht="15" x14ac:dyDescent="0.25">
      <c r="A32" s="14">
        <v>25</v>
      </c>
      <c r="B32" s="15" t="s">
        <v>46</v>
      </c>
      <c r="C32" s="26">
        <v>10523</v>
      </c>
      <c r="D32" s="9">
        <v>2764</v>
      </c>
      <c r="E32" s="22">
        <f t="shared" si="0"/>
        <v>0.26266273876271024</v>
      </c>
      <c r="F32" s="27">
        <f t="shared" si="1"/>
        <v>3</v>
      </c>
      <c r="G32" s="33">
        <v>37.799999999999997</v>
      </c>
      <c r="H32" s="34">
        <f t="shared" si="2"/>
        <v>2</v>
      </c>
      <c r="I32" s="33">
        <v>4.5999999999999996</v>
      </c>
      <c r="J32" s="34">
        <f t="shared" si="3"/>
        <v>2</v>
      </c>
      <c r="K32" s="37">
        <v>0.88</v>
      </c>
      <c r="L32" s="38">
        <f t="shared" si="4"/>
        <v>3</v>
      </c>
      <c r="M32" s="42">
        <f t="shared" si="5"/>
        <v>2.5</v>
      </c>
      <c r="N32" s="45">
        <f t="shared" si="6"/>
        <v>3</v>
      </c>
      <c r="O32" s="49">
        <v>1</v>
      </c>
      <c r="P32" s="48">
        <f t="shared" si="7"/>
        <v>3</v>
      </c>
      <c r="Q32" s="45">
        <f t="shared" si="8"/>
        <v>2</v>
      </c>
      <c r="R32" s="50">
        <v>2</v>
      </c>
      <c r="S32" s="52">
        <f t="shared" si="11"/>
        <v>0</v>
      </c>
      <c r="T32" s="53">
        <f t="shared" si="12"/>
        <v>2</v>
      </c>
      <c r="U32" s="13">
        <v>2</v>
      </c>
      <c r="V32" s="13">
        <v>7</v>
      </c>
      <c r="W32" s="13">
        <f t="shared" si="9"/>
        <v>14</v>
      </c>
      <c r="X32" s="98">
        <f t="shared" si="10"/>
        <v>3</v>
      </c>
    </row>
    <row r="33" spans="1:24" ht="15.75" thickBot="1" x14ac:dyDescent="0.3">
      <c r="A33" s="17">
        <v>26</v>
      </c>
      <c r="B33" s="18" t="s">
        <v>47</v>
      </c>
      <c r="C33" s="29">
        <v>4448</v>
      </c>
      <c r="D33" s="30">
        <v>1024</v>
      </c>
      <c r="E33" s="31">
        <f t="shared" si="0"/>
        <v>0.23021582733812951</v>
      </c>
      <c r="F33" s="32">
        <f t="shared" si="1"/>
        <v>1</v>
      </c>
      <c r="G33" s="35">
        <v>38.4</v>
      </c>
      <c r="H33" s="36">
        <f t="shared" si="2"/>
        <v>3</v>
      </c>
      <c r="I33" s="35">
        <v>5.7</v>
      </c>
      <c r="J33" s="36">
        <f t="shared" si="3"/>
        <v>2</v>
      </c>
      <c r="K33" s="39">
        <v>1.65</v>
      </c>
      <c r="L33" s="40">
        <f t="shared" si="4"/>
        <v>2</v>
      </c>
      <c r="M33" s="42">
        <f t="shared" si="5"/>
        <v>2</v>
      </c>
      <c r="N33" s="46">
        <f t="shared" si="6"/>
        <v>2</v>
      </c>
      <c r="O33" s="49">
        <v>2</v>
      </c>
      <c r="P33" s="48">
        <f t="shared" si="7"/>
        <v>4</v>
      </c>
      <c r="Q33" s="46">
        <f t="shared" si="8"/>
        <v>2</v>
      </c>
      <c r="R33" s="51">
        <v>2</v>
      </c>
      <c r="S33" s="52">
        <f t="shared" si="11"/>
        <v>0</v>
      </c>
      <c r="T33" s="73">
        <f t="shared" si="12"/>
        <v>2</v>
      </c>
      <c r="U33" s="13">
        <v>2</v>
      </c>
      <c r="V33" s="13">
        <v>7</v>
      </c>
      <c r="W33" s="13">
        <f t="shared" si="9"/>
        <v>14</v>
      </c>
      <c r="X33" s="98">
        <f t="shared" si="10"/>
        <v>3</v>
      </c>
    </row>
    <row r="34" spans="1:24" x14ac:dyDescent="0.25">
      <c r="C34" s="75"/>
      <c r="K34" s="76"/>
    </row>
    <row r="37" spans="1:24" x14ac:dyDescent="0.25">
      <c r="D37" s="78"/>
    </row>
  </sheetData>
  <sortState xmlns:xlrd2="http://schemas.microsoft.com/office/spreadsheetml/2017/richdata2" ref="A8:X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63823-1214-4290-B81A-9396B256B8E1}">
  <dimension ref="A6:R33"/>
  <sheetViews>
    <sheetView zoomScale="70" zoomScaleNormal="70" workbookViewId="0">
      <selection activeCell="H4" sqref="H4"/>
    </sheetView>
  </sheetViews>
  <sheetFormatPr defaultColWidth="9.140625" defaultRowHeight="15" x14ac:dyDescent="0.25"/>
  <cols>
    <col min="2" max="2" width="25.28515625" bestFit="1" customWidth="1"/>
    <col min="7" max="8" width="15.7109375" customWidth="1"/>
    <col min="9" max="9" width="16.42578125" customWidth="1"/>
    <col min="11" max="11" width="11.5703125" customWidth="1"/>
    <col min="12" max="12" width="16" customWidth="1"/>
    <col min="13" max="13" width="16.28515625" customWidth="1"/>
    <col min="14" max="14" width="14.42578125" customWidth="1"/>
    <col min="15" max="15" width="18.7109375" customWidth="1"/>
    <col min="16" max="16" width="21.140625" customWidth="1"/>
    <col min="17" max="17" width="11.85546875" customWidth="1"/>
    <col min="18" max="18" width="15.7109375" customWidth="1"/>
  </cols>
  <sheetData>
    <row r="6" spans="1:18" ht="15.75" thickBot="1" x14ac:dyDescent="0.3"/>
    <row r="7" spans="1:18" ht="90" x14ac:dyDescent="0.25">
      <c r="A7" s="19" t="s">
        <v>0</v>
      </c>
      <c r="B7" s="20" t="s">
        <v>1</v>
      </c>
      <c r="C7" s="81" t="s">
        <v>6</v>
      </c>
      <c r="D7" s="82" t="s">
        <v>7</v>
      </c>
      <c r="E7" s="82" t="s">
        <v>8</v>
      </c>
      <c r="F7" s="83" t="s">
        <v>48</v>
      </c>
      <c r="G7" s="41" t="s">
        <v>12</v>
      </c>
      <c r="H7" s="44" t="s">
        <v>13</v>
      </c>
      <c r="I7" s="23" t="s">
        <v>14</v>
      </c>
      <c r="J7" s="47" t="s">
        <v>15</v>
      </c>
      <c r="K7" s="44" t="s">
        <v>16</v>
      </c>
      <c r="L7" s="44" t="s">
        <v>17</v>
      </c>
      <c r="M7" s="41" t="s">
        <v>18</v>
      </c>
      <c r="N7" s="44" t="s">
        <v>19</v>
      </c>
      <c r="O7" s="21" t="s">
        <v>20</v>
      </c>
      <c r="P7" s="21" t="s">
        <v>21</v>
      </c>
      <c r="Q7" s="21" t="s">
        <v>22</v>
      </c>
      <c r="R7" s="21" t="s">
        <v>23</v>
      </c>
    </row>
    <row r="8" spans="1:18" x14ac:dyDescent="0.25">
      <c r="A8" s="14">
        <v>1</v>
      </c>
      <c r="B8" s="15" t="s">
        <v>24</v>
      </c>
      <c r="C8" s="84">
        <v>40.299999999999997</v>
      </c>
      <c r="D8" s="79">
        <f t="shared" ref="D8:D33" si="0">IF(C8&lt;38,2,3)</f>
        <v>3</v>
      </c>
      <c r="E8" s="80">
        <v>6.2</v>
      </c>
      <c r="F8" s="85">
        <f t="shared" ref="F8:F33" si="1">IF(E8&lt;6,2,3)</f>
        <v>3</v>
      </c>
      <c r="G8" s="42">
        <f t="shared" ref="G8:G33" si="2">(D8+F8)/2</f>
        <v>3</v>
      </c>
      <c r="H8" s="45">
        <f t="shared" ref="H8:H33" si="3">IF(G8&lt;1.5,1,IF(G8&lt;2.5,2,IF(G8&lt;3.5,3,4)))</f>
        <v>3</v>
      </c>
      <c r="I8" s="49">
        <v>1</v>
      </c>
      <c r="J8" s="48">
        <f t="shared" ref="J8:J33" si="4">H8*I8</f>
        <v>3</v>
      </c>
      <c r="K8" s="45">
        <f t="shared" ref="K8:K33" si="5">IF(J8&lt;3,1,IF(J8&lt;5,2,IF(J8&lt;12,3,4)))</f>
        <v>2</v>
      </c>
      <c r="L8" s="45">
        <v>2</v>
      </c>
      <c r="M8" s="52">
        <f>K8-L8</f>
        <v>0</v>
      </c>
      <c r="N8" s="53">
        <f>IF(M8&lt;-1,1,IF(M8&lt;1,2,IF(M8=1,3,4)))</f>
        <v>2</v>
      </c>
      <c r="O8" s="13">
        <v>1</v>
      </c>
      <c r="P8" s="9">
        <v>4</v>
      </c>
      <c r="Q8" s="13">
        <f t="shared" ref="Q8:Q33" si="6">O8*P8</f>
        <v>4</v>
      </c>
      <c r="R8" s="99">
        <f t="shared" ref="R8:R33" si="7">IF(Q8&lt;6,1,IF(Q8&lt;12,2,IF(Q8&lt;18,3,4)))</f>
        <v>1</v>
      </c>
    </row>
    <row r="9" spans="1:18" x14ac:dyDescent="0.25">
      <c r="A9" s="14">
        <v>2</v>
      </c>
      <c r="B9" s="15" t="s">
        <v>25</v>
      </c>
      <c r="C9" s="84">
        <v>36.1</v>
      </c>
      <c r="D9" s="79">
        <f t="shared" si="0"/>
        <v>2</v>
      </c>
      <c r="E9" s="80">
        <v>5.7</v>
      </c>
      <c r="F9" s="85">
        <f t="shared" si="1"/>
        <v>2</v>
      </c>
      <c r="G9" s="42">
        <f t="shared" si="2"/>
        <v>2</v>
      </c>
      <c r="H9" s="45">
        <f t="shared" si="3"/>
        <v>2</v>
      </c>
      <c r="I9" s="49">
        <v>2</v>
      </c>
      <c r="J9" s="48">
        <f t="shared" si="4"/>
        <v>4</v>
      </c>
      <c r="K9" s="45">
        <f t="shared" si="5"/>
        <v>2</v>
      </c>
      <c r="L9" s="45">
        <v>1</v>
      </c>
      <c r="M9" s="52">
        <f>K9-L9</f>
        <v>1</v>
      </c>
      <c r="N9" s="54">
        <f>IF(M9&lt;-1,1,IF(M9&lt;1,2,IF(M9=1,3,4)))</f>
        <v>3</v>
      </c>
      <c r="O9" s="13">
        <v>1</v>
      </c>
      <c r="P9" s="9">
        <v>4</v>
      </c>
      <c r="Q9" s="13">
        <f t="shared" si="6"/>
        <v>4</v>
      </c>
      <c r="R9" s="99">
        <f t="shared" si="7"/>
        <v>1</v>
      </c>
    </row>
    <row r="10" spans="1:18" x14ac:dyDescent="0.25">
      <c r="A10" s="14">
        <v>3</v>
      </c>
      <c r="B10" s="16" t="s">
        <v>49</v>
      </c>
      <c r="C10" s="84">
        <v>36.1</v>
      </c>
      <c r="D10" s="79">
        <f t="shared" si="0"/>
        <v>2</v>
      </c>
      <c r="E10" s="80">
        <v>5.7</v>
      </c>
      <c r="F10" s="85">
        <f t="shared" si="1"/>
        <v>2</v>
      </c>
      <c r="G10" s="42">
        <f t="shared" si="2"/>
        <v>2</v>
      </c>
      <c r="H10" s="45">
        <f t="shared" si="3"/>
        <v>2</v>
      </c>
      <c r="I10" s="49">
        <v>1</v>
      </c>
      <c r="J10" s="48">
        <f t="shared" si="4"/>
        <v>2</v>
      </c>
      <c r="K10" s="45">
        <f t="shared" si="5"/>
        <v>1</v>
      </c>
      <c r="L10" s="45">
        <v>2</v>
      </c>
      <c r="M10" s="52">
        <f>K10-L10</f>
        <v>-1</v>
      </c>
      <c r="N10" s="53">
        <f>IF(M10&lt;-1,1,IF(M10&lt;1,2,IF(M10=1,3,4)))</f>
        <v>2</v>
      </c>
      <c r="O10" s="13">
        <v>1</v>
      </c>
      <c r="P10" s="9">
        <v>4</v>
      </c>
      <c r="Q10" s="13">
        <f t="shared" si="6"/>
        <v>4</v>
      </c>
      <c r="R10" s="99">
        <f t="shared" si="7"/>
        <v>1</v>
      </c>
    </row>
    <row r="11" spans="1:18" x14ac:dyDescent="0.25">
      <c r="A11" s="14">
        <v>4</v>
      </c>
      <c r="B11" s="15" t="s">
        <v>26</v>
      </c>
      <c r="C11" s="84">
        <v>39.200000000000003</v>
      </c>
      <c r="D11" s="79">
        <f t="shared" si="0"/>
        <v>3</v>
      </c>
      <c r="E11" s="80">
        <v>5</v>
      </c>
      <c r="F11" s="85">
        <f t="shared" si="1"/>
        <v>2</v>
      </c>
      <c r="G11" s="42">
        <f t="shared" si="2"/>
        <v>2.5</v>
      </c>
      <c r="H11" s="45">
        <f t="shared" si="3"/>
        <v>3</v>
      </c>
      <c r="I11" s="49">
        <v>3</v>
      </c>
      <c r="J11" s="48">
        <f t="shared" si="4"/>
        <v>9</v>
      </c>
      <c r="K11" s="45">
        <f t="shared" si="5"/>
        <v>3</v>
      </c>
      <c r="L11" s="45">
        <v>2</v>
      </c>
      <c r="M11" s="52">
        <f>K11-L11</f>
        <v>1</v>
      </c>
      <c r="N11" s="54">
        <f>IF(M11&lt;-1,1,IF(M11&lt;1,2,IF(M11=1,3,4)))</f>
        <v>3</v>
      </c>
      <c r="O11" s="13">
        <v>1</v>
      </c>
      <c r="P11" s="9">
        <v>4</v>
      </c>
      <c r="Q11" s="13">
        <f t="shared" si="6"/>
        <v>4</v>
      </c>
      <c r="R11" s="99">
        <f t="shared" si="7"/>
        <v>1</v>
      </c>
    </row>
    <row r="12" spans="1:18" x14ac:dyDescent="0.25">
      <c r="A12" s="14">
        <v>5</v>
      </c>
      <c r="B12" s="15" t="s">
        <v>27</v>
      </c>
      <c r="C12" s="84">
        <v>37.799999999999997</v>
      </c>
      <c r="D12" s="79">
        <f t="shared" si="0"/>
        <v>2</v>
      </c>
      <c r="E12" s="80">
        <v>4.5999999999999996</v>
      </c>
      <c r="F12" s="85">
        <f t="shared" si="1"/>
        <v>2</v>
      </c>
      <c r="G12" s="42">
        <f t="shared" si="2"/>
        <v>2</v>
      </c>
      <c r="H12" s="45">
        <f t="shared" si="3"/>
        <v>2</v>
      </c>
      <c r="I12" s="49">
        <v>4</v>
      </c>
      <c r="J12" s="48">
        <f t="shared" si="4"/>
        <v>8</v>
      </c>
      <c r="K12" s="45">
        <f t="shared" si="5"/>
        <v>3</v>
      </c>
      <c r="L12" s="45" t="s">
        <v>52</v>
      </c>
      <c r="M12" s="52" t="s">
        <v>52</v>
      </c>
      <c r="N12" s="54">
        <f>K12</f>
        <v>3</v>
      </c>
      <c r="O12" s="13">
        <v>1</v>
      </c>
      <c r="P12" s="9">
        <v>4</v>
      </c>
      <c r="Q12" s="13">
        <f t="shared" si="6"/>
        <v>4</v>
      </c>
      <c r="R12" s="99">
        <f t="shared" si="7"/>
        <v>1</v>
      </c>
    </row>
    <row r="13" spans="1:18" x14ac:dyDescent="0.25">
      <c r="A13" s="14">
        <v>6</v>
      </c>
      <c r="B13" s="15" t="s">
        <v>28</v>
      </c>
      <c r="C13" s="84">
        <v>38.4</v>
      </c>
      <c r="D13" s="79">
        <f t="shared" si="0"/>
        <v>3</v>
      </c>
      <c r="E13" s="80">
        <v>7</v>
      </c>
      <c r="F13" s="85">
        <f t="shared" si="1"/>
        <v>3</v>
      </c>
      <c r="G13" s="42">
        <f t="shared" si="2"/>
        <v>3</v>
      </c>
      <c r="H13" s="45">
        <f t="shared" si="3"/>
        <v>3</v>
      </c>
      <c r="I13" s="49">
        <v>2</v>
      </c>
      <c r="J13" s="48">
        <f t="shared" si="4"/>
        <v>6</v>
      </c>
      <c r="K13" s="45">
        <f t="shared" si="5"/>
        <v>3</v>
      </c>
      <c r="L13" s="45">
        <v>2</v>
      </c>
      <c r="M13" s="52">
        <f t="shared" ref="M13:M33" si="8">K13-L13</f>
        <v>1</v>
      </c>
      <c r="N13" s="54">
        <f t="shared" ref="N13:N33" si="9">IF(M13&lt;-1,1,IF(M13&lt;1,2,IF(M13=1,3,4)))</f>
        <v>3</v>
      </c>
      <c r="O13" s="13">
        <v>1</v>
      </c>
      <c r="P13" s="9">
        <v>4</v>
      </c>
      <c r="Q13" s="13">
        <f t="shared" si="6"/>
        <v>4</v>
      </c>
      <c r="R13" s="99">
        <f t="shared" si="7"/>
        <v>1</v>
      </c>
    </row>
    <row r="14" spans="1:18" x14ac:dyDescent="0.25">
      <c r="A14" s="14">
        <v>7</v>
      </c>
      <c r="B14" s="15" t="s">
        <v>29</v>
      </c>
      <c r="C14" s="84">
        <v>37.799999999999997</v>
      </c>
      <c r="D14" s="79">
        <f t="shared" si="0"/>
        <v>2</v>
      </c>
      <c r="E14" s="80">
        <v>4.5999999999999996</v>
      </c>
      <c r="F14" s="85">
        <f t="shared" si="1"/>
        <v>2</v>
      </c>
      <c r="G14" s="42">
        <f t="shared" si="2"/>
        <v>2</v>
      </c>
      <c r="H14" s="45">
        <f t="shared" si="3"/>
        <v>2</v>
      </c>
      <c r="I14" s="49">
        <v>3</v>
      </c>
      <c r="J14" s="48">
        <f t="shared" si="4"/>
        <v>6</v>
      </c>
      <c r="K14" s="45">
        <f t="shared" si="5"/>
        <v>3</v>
      </c>
      <c r="L14" s="45">
        <v>2</v>
      </c>
      <c r="M14" s="52">
        <f t="shared" si="8"/>
        <v>1</v>
      </c>
      <c r="N14" s="54">
        <f t="shared" si="9"/>
        <v>3</v>
      </c>
      <c r="O14" s="13">
        <v>1</v>
      </c>
      <c r="P14" s="9">
        <v>4</v>
      </c>
      <c r="Q14" s="13">
        <f t="shared" si="6"/>
        <v>4</v>
      </c>
      <c r="R14" s="99">
        <f t="shared" si="7"/>
        <v>1</v>
      </c>
    </row>
    <row r="15" spans="1:18" x14ac:dyDescent="0.25">
      <c r="A15" s="14">
        <v>8</v>
      </c>
      <c r="B15" s="15" t="s">
        <v>30</v>
      </c>
      <c r="C15" s="84">
        <v>37.799999999999997</v>
      </c>
      <c r="D15" s="79">
        <f t="shared" si="0"/>
        <v>2</v>
      </c>
      <c r="E15" s="80">
        <v>4.5999999999999996</v>
      </c>
      <c r="F15" s="85">
        <f t="shared" si="1"/>
        <v>2</v>
      </c>
      <c r="G15" s="42">
        <f t="shared" si="2"/>
        <v>2</v>
      </c>
      <c r="H15" s="45">
        <f t="shared" si="3"/>
        <v>2</v>
      </c>
      <c r="I15" s="49">
        <v>4</v>
      </c>
      <c r="J15" s="48">
        <f t="shared" si="4"/>
        <v>8</v>
      </c>
      <c r="K15" s="45">
        <f t="shared" si="5"/>
        <v>3</v>
      </c>
      <c r="L15" s="45">
        <v>2</v>
      </c>
      <c r="M15" s="52">
        <f t="shared" si="8"/>
        <v>1</v>
      </c>
      <c r="N15" s="54">
        <f t="shared" si="9"/>
        <v>3</v>
      </c>
      <c r="O15" s="13">
        <v>1</v>
      </c>
      <c r="P15" s="9">
        <v>4</v>
      </c>
      <c r="Q15" s="13">
        <f t="shared" si="6"/>
        <v>4</v>
      </c>
      <c r="R15" s="99">
        <f t="shared" si="7"/>
        <v>1</v>
      </c>
    </row>
    <row r="16" spans="1:18" x14ac:dyDescent="0.25">
      <c r="A16" s="14">
        <v>9</v>
      </c>
      <c r="B16" s="15" t="s">
        <v>31</v>
      </c>
      <c r="C16" s="84">
        <v>40.299999999999997</v>
      </c>
      <c r="D16" s="79">
        <f t="shared" si="0"/>
        <v>3</v>
      </c>
      <c r="E16" s="80">
        <v>6.2</v>
      </c>
      <c r="F16" s="85">
        <f t="shared" si="1"/>
        <v>3</v>
      </c>
      <c r="G16" s="42">
        <f t="shared" si="2"/>
        <v>3</v>
      </c>
      <c r="H16" s="45">
        <f t="shared" si="3"/>
        <v>3</v>
      </c>
      <c r="I16" s="49">
        <v>2</v>
      </c>
      <c r="J16" s="48">
        <f t="shared" si="4"/>
        <v>6</v>
      </c>
      <c r="K16" s="45">
        <f t="shared" si="5"/>
        <v>3</v>
      </c>
      <c r="L16" s="45">
        <v>2</v>
      </c>
      <c r="M16" s="52">
        <f t="shared" si="8"/>
        <v>1</v>
      </c>
      <c r="N16" s="54">
        <f t="shared" si="9"/>
        <v>3</v>
      </c>
      <c r="O16" s="13">
        <v>1</v>
      </c>
      <c r="P16" s="9">
        <v>4</v>
      </c>
      <c r="Q16" s="13">
        <f t="shared" si="6"/>
        <v>4</v>
      </c>
      <c r="R16" s="99">
        <f t="shared" si="7"/>
        <v>1</v>
      </c>
    </row>
    <row r="17" spans="1:18" x14ac:dyDescent="0.25">
      <c r="A17" s="14">
        <v>10</v>
      </c>
      <c r="B17" s="15" t="s">
        <v>32</v>
      </c>
      <c r="C17" s="84">
        <v>36.1</v>
      </c>
      <c r="D17" s="79">
        <f t="shared" si="0"/>
        <v>2</v>
      </c>
      <c r="E17" s="80">
        <v>5.7</v>
      </c>
      <c r="F17" s="85">
        <f t="shared" si="1"/>
        <v>2</v>
      </c>
      <c r="G17" s="42">
        <f t="shared" si="2"/>
        <v>2</v>
      </c>
      <c r="H17" s="45">
        <f t="shared" si="3"/>
        <v>2</v>
      </c>
      <c r="I17" s="49">
        <v>1</v>
      </c>
      <c r="J17" s="48">
        <f t="shared" si="4"/>
        <v>2</v>
      </c>
      <c r="K17" s="45">
        <f t="shared" si="5"/>
        <v>1</v>
      </c>
      <c r="L17" s="45">
        <v>2</v>
      </c>
      <c r="M17" s="52">
        <f t="shared" si="8"/>
        <v>-1</v>
      </c>
      <c r="N17" s="53">
        <f t="shared" si="9"/>
        <v>2</v>
      </c>
      <c r="O17" s="13">
        <v>1</v>
      </c>
      <c r="P17" s="9">
        <v>4</v>
      </c>
      <c r="Q17" s="13">
        <f t="shared" si="6"/>
        <v>4</v>
      </c>
      <c r="R17" s="99">
        <f t="shared" si="7"/>
        <v>1</v>
      </c>
    </row>
    <row r="18" spans="1:18" x14ac:dyDescent="0.25">
      <c r="A18" s="14">
        <v>11</v>
      </c>
      <c r="B18" s="15" t="s">
        <v>33</v>
      </c>
      <c r="C18" s="84">
        <v>36.1</v>
      </c>
      <c r="D18" s="79">
        <f t="shared" si="0"/>
        <v>2</v>
      </c>
      <c r="E18" s="80">
        <v>5.7</v>
      </c>
      <c r="F18" s="85">
        <f t="shared" si="1"/>
        <v>2</v>
      </c>
      <c r="G18" s="42">
        <f t="shared" si="2"/>
        <v>2</v>
      </c>
      <c r="H18" s="45">
        <f t="shared" si="3"/>
        <v>2</v>
      </c>
      <c r="I18" s="49">
        <v>2</v>
      </c>
      <c r="J18" s="48">
        <f t="shared" si="4"/>
        <v>4</v>
      </c>
      <c r="K18" s="45">
        <f t="shared" si="5"/>
        <v>2</v>
      </c>
      <c r="L18" s="45">
        <v>3</v>
      </c>
      <c r="M18" s="52">
        <f t="shared" si="8"/>
        <v>-1</v>
      </c>
      <c r="N18" s="53">
        <f t="shared" si="9"/>
        <v>2</v>
      </c>
      <c r="O18" s="13">
        <v>1</v>
      </c>
      <c r="P18" s="9">
        <v>4</v>
      </c>
      <c r="Q18" s="13">
        <f t="shared" si="6"/>
        <v>4</v>
      </c>
      <c r="R18" s="99">
        <f t="shared" si="7"/>
        <v>1</v>
      </c>
    </row>
    <row r="19" spans="1:18" x14ac:dyDescent="0.25">
      <c r="A19" s="14">
        <v>12</v>
      </c>
      <c r="B19" s="15" t="s">
        <v>50</v>
      </c>
      <c r="C19" s="84">
        <v>36.1</v>
      </c>
      <c r="D19" s="79">
        <f t="shared" si="0"/>
        <v>2</v>
      </c>
      <c r="E19" s="80">
        <v>5.7</v>
      </c>
      <c r="F19" s="85">
        <f t="shared" si="1"/>
        <v>2</v>
      </c>
      <c r="G19" s="42">
        <f t="shared" si="2"/>
        <v>2</v>
      </c>
      <c r="H19" s="45">
        <f t="shared" si="3"/>
        <v>2</v>
      </c>
      <c r="I19" s="49">
        <v>1</v>
      </c>
      <c r="J19" s="48">
        <f t="shared" si="4"/>
        <v>2</v>
      </c>
      <c r="K19" s="45">
        <f t="shared" si="5"/>
        <v>1</v>
      </c>
      <c r="L19" s="45">
        <v>1</v>
      </c>
      <c r="M19" s="52">
        <f t="shared" si="8"/>
        <v>0</v>
      </c>
      <c r="N19" s="53">
        <f t="shared" si="9"/>
        <v>2</v>
      </c>
      <c r="O19" s="13">
        <v>1</v>
      </c>
      <c r="P19" s="9">
        <v>4</v>
      </c>
      <c r="Q19" s="13">
        <f t="shared" si="6"/>
        <v>4</v>
      </c>
      <c r="R19" s="99">
        <f t="shared" si="7"/>
        <v>1</v>
      </c>
    </row>
    <row r="20" spans="1:18" x14ac:dyDescent="0.25">
      <c r="A20" s="14">
        <v>13</v>
      </c>
      <c r="B20" s="15" t="s">
        <v>34</v>
      </c>
      <c r="C20" s="84">
        <v>37.799999999999997</v>
      </c>
      <c r="D20" s="79">
        <f t="shared" si="0"/>
        <v>2</v>
      </c>
      <c r="E20" s="80">
        <v>4.5999999999999996</v>
      </c>
      <c r="F20" s="85">
        <f t="shared" si="1"/>
        <v>2</v>
      </c>
      <c r="G20" s="42">
        <f t="shared" si="2"/>
        <v>2</v>
      </c>
      <c r="H20" s="45">
        <f t="shared" si="3"/>
        <v>2</v>
      </c>
      <c r="I20" s="49">
        <v>4</v>
      </c>
      <c r="J20" s="48">
        <f t="shared" si="4"/>
        <v>8</v>
      </c>
      <c r="K20" s="45">
        <f t="shared" si="5"/>
        <v>3</v>
      </c>
      <c r="L20" s="45">
        <v>2</v>
      </c>
      <c r="M20" s="52">
        <f t="shared" si="8"/>
        <v>1</v>
      </c>
      <c r="N20" s="54">
        <f t="shared" si="9"/>
        <v>3</v>
      </c>
      <c r="O20" s="13">
        <v>1</v>
      </c>
      <c r="P20" s="9">
        <v>4</v>
      </c>
      <c r="Q20" s="13">
        <f t="shared" si="6"/>
        <v>4</v>
      </c>
      <c r="R20" s="99">
        <f t="shared" si="7"/>
        <v>1</v>
      </c>
    </row>
    <row r="21" spans="1:18" x14ac:dyDescent="0.25">
      <c r="A21" s="14">
        <v>14</v>
      </c>
      <c r="B21" s="15" t="s">
        <v>35</v>
      </c>
      <c r="C21" s="84">
        <v>37.799999999999997</v>
      </c>
      <c r="D21" s="79">
        <f t="shared" si="0"/>
        <v>2</v>
      </c>
      <c r="E21" s="80">
        <v>4.5999999999999996</v>
      </c>
      <c r="F21" s="85">
        <f t="shared" si="1"/>
        <v>2</v>
      </c>
      <c r="G21" s="42">
        <f t="shared" si="2"/>
        <v>2</v>
      </c>
      <c r="H21" s="45">
        <f t="shared" si="3"/>
        <v>2</v>
      </c>
      <c r="I21" s="49">
        <v>3</v>
      </c>
      <c r="J21" s="48">
        <f t="shared" si="4"/>
        <v>6</v>
      </c>
      <c r="K21" s="45">
        <f t="shared" si="5"/>
        <v>3</v>
      </c>
      <c r="L21" s="45">
        <v>1</v>
      </c>
      <c r="M21" s="52">
        <f t="shared" si="8"/>
        <v>2</v>
      </c>
      <c r="N21" s="55">
        <f t="shared" si="9"/>
        <v>4</v>
      </c>
      <c r="O21" s="13">
        <v>1</v>
      </c>
      <c r="P21" s="9">
        <v>4</v>
      </c>
      <c r="Q21" s="13">
        <f t="shared" si="6"/>
        <v>4</v>
      </c>
      <c r="R21" s="99">
        <f t="shared" si="7"/>
        <v>1</v>
      </c>
    </row>
    <row r="22" spans="1:18" x14ac:dyDescent="0.25">
      <c r="A22" s="14">
        <v>15</v>
      </c>
      <c r="B22" s="15" t="s">
        <v>36</v>
      </c>
      <c r="C22" s="84">
        <v>39.200000000000003</v>
      </c>
      <c r="D22" s="79">
        <f t="shared" si="0"/>
        <v>3</v>
      </c>
      <c r="E22" s="80">
        <v>5</v>
      </c>
      <c r="F22" s="85">
        <f t="shared" si="1"/>
        <v>2</v>
      </c>
      <c r="G22" s="42">
        <f t="shared" si="2"/>
        <v>2.5</v>
      </c>
      <c r="H22" s="45">
        <f t="shared" si="3"/>
        <v>3</v>
      </c>
      <c r="I22" s="49">
        <v>2</v>
      </c>
      <c r="J22" s="48">
        <f t="shared" si="4"/>
        <v>6</v>
      </c>
      <c r="K22" s="45">
        <f t="shared" si="5"/>
        <v>3</v>
      </c>
      <c r="L22" s="45">
        <v>2</v>
      </c>
      <c r="M22" s="52">
        <f t="shared" si="8"/>
        <v>1</v>
      </c>
      <c r="N22" s="54">
        <f t="shared" si="9"/>
        <v>3</v>
      </c>
      <c r="O22" s="13">
        <v>1</v>
      </c>
      <c r="P22" s="9">
        <v>4</v>
      </c>
      <c r="Q22" s="13">
        <f t="shared" si="6"/>
        <v>4</v>
      </c>
      <c r="R22" s="99">
        <f t="shared" si="7"/>
        <v>1</v>
      </c>
    </row>
    <row r="23" spans="1:18" x14ac:dyDescent="0.25">
      <c r="A23" s="14">
        <v>16</v>
      </c>
      <c r="B23" s="15" t="s">
        <v>37</v>
      </c>
      <c r="C23" s="84">
        <v>40.299999999999997</v>
      </c>
      <c r="D23" s="79">
        <f t="shared" si="0"/>
        <v>3</v>
      </c>
      <c r="E23" s="80">
        <v>6.2</v>
      </c>
      <c r="F23" s="85">
        <f t="shared" si="1"/>
        <v>3</v>
      </c>
      <c r="G23" s="42">
        <f t="shared" si="2"/>
        <v>3</v>
      </c>
      <c r="H23" s="45">
        <f t="shared" si="3"/>
        <v>3</v>
      </c>
      <c r="I23" s="49">
        <v>3</v>
      </c>
      <c r="J23" s="48">
        <f t="shared" si="4"/>
        <v>9</v>
      </c>
      <c r="K23" s="45">
        <f t="shared" si="5"/>
        <v>3</v>
      </c>
      <c r="L23" s="45">
        <v>2</v>
      </c>
      <c r="M23" s="52">
        <f t="shared" si="8"/>
        <v>1</v>
      </c>
      <c r="N23" s="54">
        <f t="shared" si="9"/>
        <v>3</v>
      </c>
      <c r="O23" s="13">
        <v>1</v>
      </c>
      <c r="P23" s="9">
        <v>4</v>
      </c>
      <c r="Q23" s="13">
        <f t="shared" si="6"/>
        <v>4</v>
      </c>
      <c r="R23" s="99">
        <f t="shared" si="7"/>
        <v>1</v>
      </c>
    </row>
    <row r="24" spans="1:18" x14ac:dyDescent="0.25">
      <c r="A24" s="14">
        <v>17</v>
      </c>
      <c r="B24" s="15" t="s">
        <v>38</v>
      </c>
      <c r="C24" s="84">
        <v>39.200000000000003</v>
      </c>
      <c r="D24" s="79">
        <f t="shared" si="0"/>
        <v>3</v>
      </c>
      <c r="E24" s="80">
        <v>5</v>
      </c>
      <c r="F24" s="85">
        <f t="shared" si="1"/>
        <v>2</v>
      </c>
      <c r="G24" s="42">
        <f t="shared" si="2"/>
        <v>2.5</v>
      </c>
      <c r="H24" s="45">
        <f t="shared" si="3"/>
        <v>3</v>
      </c>
      <c r="I24" s="49">
        <v>3</v>
      </c>
      <c r="J24" s="48">
        <f t="shared" si="4"/>
        <v>9</v>
      </c>
      <c r="K24" s="45">
        <f t="shared" si="5"/>
        <v>3</v>
      </c>
      <c r="L24" s="45">
        <v>2</v>
      </c>
      <c r="M24" s="52">
        <f t="shared" si="8"/>
        <v>1</v>
      </c>
      <c r="N24" s="54">
        <f t="shared" si="9"/>
        <v>3</v>
      </c>
      <c r="O24" s="13">
        <v>1</v>
      </c>
      <c r="P24" s="9">
        <v>4</v>
      </c>
      <c r="Q24" s="13">
        <f t="shared" si="6"/>
        <v>4</v>
      </c>
      <c r="R24" s="99">
        <f t="shared" si="7"/>
        <v>1</v>
      </c>
    </row>
    <row r="25" spans="1:18" x14ac:dyDescent="0.25">
      <c r="A25" s="14">
        <v>18</v>
      </c>
      <c r="B25" s="15" t="s">
        <v>39</v>
      </c>
      <c r="C25" s="84">
        <v>40.299999999999997</v>
      </c>
      <c r="D25" s="79">
        <f t="shared" si="0"/>
        <v>3</v>
      </c>
      <c r="E25" s="80">
        <v>6.2</v>
      </c>
      <c r="F25" s="85">
        <f t="shared" si="1"/>
        <v>3</v>
      </c>
      <c r="G25" s="42">
        <f t="shared" si="2"/>
        <v>3</v>
      </c>
      <c r="H25" s="45">
        <f t="shared" si="3"/>
        <v>3</v>
      </c>
      <c r="I25" s="49">
        <v>2</v>
      </c>
      <c r="J25" s="48">
        <f t="shared" si="4"/>
        <v>6</v>
      </c>
      <c r="K25" s="45">
        <f t="shared" si="5"/>
        <v>3</v>
      </c>
      <c r="L25" s="45">
        <v>4</v>
      </c>
      <c r="M25" s="52">
        <f t="shared" si="8"/>
        <v>-1</v>
      </c>
      <c r="N25" s="53">
        <f t="shared" si="9"/>
        <v>2</v>
      </c>
      <c r="O25" s="13">
        <v>1</v>
      </c>
      <c r="P25" s="9">
        <v>4</v>
      </c>
      <c r="Q25" s="13">
        <f t="shared" si="6"/>
        <v>4</v>
      </c>
      <c r="R25" s="99">
        <f t="shared" si="7"/>
        <v>1</v>
      </c>
    </row>
    <row r="26" spans="1:18" x14ac:dyDescent="0.25">
      <c r="A26" s="14">
        <v>19</v>
      </c>
      <c r="B26" s="15" t="s">
        <v>40</v>
      </c>
      <c r="C26" s="84">
        <v>36.1</v>
      </c>
      <c r="D26" s="79">
        <f t="shared" si="0"/>
        <v>2</v>
      </c>
      <c r="E26" s="80">
        <v>5.7</v>
      </c>
      <c r="F26" s="85">
        <f t="shared" si="1"/>
        <v>2</v>
      </c>
      <c r="G26" s="42">
        <f t="shared" si="2"/>
        <v>2</v>
      </c>
      <c r="H26" s="45">
        <f t="shared" si="3"/>
        <v>2</v>
      </c>
      <c r="I26" s="49">
        <v>1</v>
      </c>
      <c r="J26" s="48">
        <f t="shared" si="4"/>
        <v>2</v>
      </c>
      <c r="K26" s="45">
        <f t="shared" si="5"/>
        <v>1</v>
      </c>
      <c r="L26" s="45">
        <v>1</v>
      </c>
      <c r="M26" s="52">
        <f t="shared" si="8"/>
        <v>0</v>
      </c>
      <c r="N26" s="53">
        <f t="shared" si="9"/>
        <v>2</v>
      </c>
      <c r="O26" s="13">
        <v>1</v>
      </c>
      <c r="P26" s="9">
        <v>4</v>
      </c>
      <c r="Q26" s="13">
        <f t="shared" si="6"/>
        <v>4</v>
      </c>
      <c r="R26" s="99">
        <f t="shared" si="7"/>
        <v>1</v>
      </c>
    </row>
    <row r="27" spans="1:18" x14ac:dyDescent="0.25">
      <c r="A27" s="14">
        <v>20</v>
      </c>
      <c r="B27" s="15" t="s">
        <v>41</v>
      </c>
      <c r="C27" s="84">
        <v>37.799999999999997</v>
      </c>
      <c r="D27" s="79">
        <f t="shared" si="0"/>
        <v>2</v>
      </c>
      <c r="E27" s="80">
        <v>4.5999999999999996</v>
      </c>
      <c r="F27" s="85">
        <f t="shared" si="1"/>
        <v>2</v>
      </c>
      <c r="G27" s="42">
        <f t="shared" si="2"/>
        <v>2</v>
      </c>
      <c r="H27" s="45">
        <f t="shared" si="3"/>
        <v>2</v>
      </c>
      <c r="I27" s="49">
        <v>3</v>
      </c>
      <c r="J27" s="48">
        <f t="shared" si="4"/>
        <v>6</v>
      </c>
      <c r="K27" s="45">
        <f t="shared" si="5"/>
        <v>3</v>
      </c>
      <c r="L27" s="45">
        <v>1</v>
      </c>
      <c r="M27" s="52">
        <f t="shared" si="8"/>
        <v>2</v>
      </c>
      <c r="N27" s="55">
        <f t="shared" si="9"/>
        <v>4</v>
      </c>
      <c r="O27" s="13">
        <v>1</v>
      </c>
      <c r="P27" s="9">
        <v>4</v>
      </c>
      <c r="Q27" s="13">
        <f t="shared" si="6"/>
        <v>4</v>
      </c>
      <c r="R27" s="99">
        <f t="shared" si="7"/>
        <v>1</v>
      </c>
    </row>
    <row r="28" spans="1:18" x14ac:dyDescent="0.25">
      <c r="A28" s="14">
        <v>21</v>
      </c>
      <c r="B28" s="15" t="s">
        <v>42</v>
      </c>
      <c r="C28" s="84">
        <v>37.799999999999997</v>
      </c>
      <c r="D28" s="79">
        <f t="shared" si="0"/>
        <v>2</v>
      </c>
      <c r="E28" s="80">
        <v>4.5999999999999996</v>
      </c>
      <c r="F28" s="85">
        <f t="shared" si="1"/>
        <v>2</v>
      </c>
      <c r="G28" s="42">
        <f t="shared" si="2"/>
        <v>2</v>
      </c>
      <c r="H28" s="45">
        <f t="shared" si="3"/>
        <v>2</v>
      </c>
      <c r="I28" s="49">
        <v>3</v>
      </c>
      <c r="J28" s="48">
        <f t="shared" si="4"/>
        <v>6</v>
      </c>
      <c r="K28" s="45">
        <f t="shared" si="5"/>
        <v>3</v>
      </c>
      <c r="L28" s="45">
        <v>2</v>
      </c>
      <c r="M28" s="52">
        <f t="shared" si="8"/>
        <v>1</v>
      </c>
      <c r="N28" s="54">
        <f t="shared" si="9"/>
        <v>3</v>
      </c>
      <c r="O28" s="13">
        <v>1</v>
      </c>
      <c r="P28" s="9">
        <v>4</v>
      </c>
      <c r="Q28" s="13">
        <f t="shared" si="6"/>
        <v>4</v>
      </c>
      <c r="R28" s="99">
        <f t="shared" si="7"/>
        <v>1</v>
      </c>
    </row>
    <row r="29" spans="1:18" x14ac:dyDescent="0.25">
      <c r="A29" s="14">
        <v>22</v>
      </c>
      <c r="B29" s="15" t="s">
        <v>43</v>
      </c>
      <c r="C29" s="84">
        <v>35.799999999999997</v>
      </c>
      <c r="D29" s="79">
        <f t="shared" si="0"/>
        <v>2</v>
      </c>
      <c r="E29" s="80">
        <v>5.4</v>
      </c>
      <c r="F29" s="85">
        <f t="shared" si="1"/>
        <v>2</v>
      </c>
      <c r="G29" s="42">
        <f t="shared" si="2"/>
        <v>2</v>
      </c>
      <c r="H29" s="45">
        <f t="shared" si="3"/>
        <v>2</v>
      </c>
      <c r="I29" s="49">
        <v>4</v>
      </c>
      <c r="J29" s="48">
        <f t="shared" si="4"/>
        <v>8</v>
      </c>
      <c r="K29" s="45">
        <f t="shared" si="5"/>
        <v>3</v>
      </c>
      <c r="L29" s="45">
        <v>3</v>
      </c>
      <c r="M29" s="52">
        <f t="shared" si="8"/>
        <v>0</v>
      </c>
      <c r="N29" s="53">
        <f t="shared" si="9"/>
        <v>2</v>
      </c>
      <c r="O29" s="13">
        <v>1</v>
      </c>
      <c r="P29" s="9">
        <v>4</v>
      </c>
      <c r="Q29" s="13">
        <f t="shared" si="6"/>
        <v>4</v>
      </c>
      <c r="R29" s="99">
        <f t="shared" si="7"/>
        <v>1</v>
      </c>
    </row>
    <row r="30" spans="1:18" x14ac:dyDescent="0.25">
      <c r="A30" s="14">
        <v>23</v>
      </c>
      <c r="B30" s="15" t="s">
        <v>44</v>
      </c>
      <c r="C30" s="84">
        <v>37.799999999999997</v>
      </c>
      <c r="D30" s="79">
        <f t="shared" si="0"/>
        <v>2</v>
      </c>
      <c r="E30" s="80">
        <v>4.5999999999999996</v>
      </c>
      <c r="F30" s="85">
        <f t="shared" si="1"/>
        <v>2</v>
      </c>
      <c r="G30" s="42">
        <f t="shared" si="2"/>
        <v>2</v>
      </c>
      <c r="H30" s="45">
        <f t="shared" si="3"/>
        <v>2</v>
      </c>
      <c r="I30" s="49">
        <v>4</v>
      </c>
      <c r="J30" s="48">
        <f t="shared" si="4"/>
        <v>8</v>
      </c>
      <c r="K30" s="45">
        <f t="shared" si="5"/>
        <v>3</v>
      </c>
      <c r="L30" s="45">
        <v>2</v>
      </c>
      <c r="M30" s="52">
        <f t="shared" si="8"/>
        <v>1</v>
      </c>
      <c r="N30" s="54">
        <f t="shared" si="9"/>
        <v>3</v>
      </c>
      <c r="O30" s="13">
        <v>1</v>
      </c>
      <c r="P30" s="9">
        <v>4</v>
      </c>
      <c r="Q30" s="13">
        <f t="shared" si="6"/>
        <v>4</v>
      </c>
      <c r="R30" s="99">
        <f t="shared" si="7"/>
        <v>1</v>
      </c>
    </row>
    <row r="31" spans="1:18" x14ac:dyDescent="0.25">
      <c r="A31" s="14">
        <v>24</v>
      </c>
      <c r="B31" s="15" t="s">
        <v>45</v>
      </c>
      <c r="C31" s="84">
        <v>40.299999999999997</v>
      </c>
      <c r="D31" s="79">
        <f t="shared" si="0"/>
        <v>3</v>
      </c>
      <c r="E31" s="80">
        <v>6.2</v>
      </c>
      <c r="F31" s="85">
        <f t="shared" si="1"/>
        <v>3</v>
      </c>
      <c r="G31" s="42">
        <f t="shared" si="2"/>
        <v>3</v>
      </c>
      <c r="H31" s="45">
        <f t="shared" si="3"/>
        <v>3</v>
      </c>
      <c r="I31" s="49">
        <v>2</v>
      </c>
      <c r="J31" s="48">
        <f t="shared" si="4"/>
        <v>6</v>
      </c>
      <c r="K31" s="45">
        <f t="shared" si="5"/>
        <v>3</v>
      </c>
      <c r="L31" s="45">
        <v>1</v>
      </c>
      <c r="M31" s="52">
        <f t="shared" si="8"/>
        <v>2</v>
      </c>
      <c r="N31" s="55">
        <f t="shared" si="9"/>
        <v>4</v>
      </c>
      <c r="O31" s="13">
        <v>1</v>
      </c>
      <c r="P31" s="9">
        <v>4</v>
      </c>
      <c r="Q31" s="13">
        <f t="shared" si="6"/>
        <v>4</v>
      </c>
      <c r="R31" s="99">
        <f t="shared" si="7"/>
        <v>1</v>
      </c>
    </row>
    <row r="32" spans="1:18" x14ac:dyDescent="0.25">
      <c r="A32" s="14">
        <v>25</v>
      </c>
      <c r="B32" s="15" t="s">
        <v>46</v>
      </c>
      <c r="C32" s="84">
        <v>37.799999999999997</v>
      </c>
      <c r="D32" s="79">
        <f t="shared" si="0"/>
        <v>2</v>
      </c>
      <c r="E32" s="80">
        <v>4.5999999999999996</v>
      </c>
      <c r="F32" s="85">
        <f t="shared" si="1"/>
        <v>2</v>
      </c>
      <c r="G32" s="42">
        <f t="shared" si="2"/>
        <v>2</v>
      </c>
      <c r="H32" s="45">
        <f t="shared" si="3"/>
        <v>2</v>
      </c>
      <c r="I32" s="49">
        <v>4</v>
      </c>
      <c r="J32" s="48">
        <f t="shared" si="4"/>
        <v>8</v>
      </c>
      <c r="K32" s="45">
        <f t="shared" si="5"/>
        <v>3</v>
      </c>
      <c r="L32" s="45">
        <v>2</v>
      </c>
      <c r="M32" s="52">
        <f t="shared" si="8"/>
        <v>1</v>
      </c>
      <c r="N32" s="54">
        <f t="shared" si="9"/>
        <v>3</v>
      </c>
      <c r="O32" s="13">
        <v>1</v>
      </c>
      <c r="P32" s="9">
        <v>4</v>
      </c>
      <c r="Q32" s="13">
        <f t="shared" si="6"/>
        <v>4</v>
      </c>
      <c r="R32" s="99">
        <f t="shared" si="7"/>
        <v>1</v>
      </c>
    </row>
    <row r="33" spans="1:18" ht="15.75" thickBot="1" x14ac:dyDescent="0.3">
      <c r="A33" s="17">
        <v>26</v>
      </c>
      <c r="B33" s="18" t="s">
        <v>47</v>
      </c>
      <c r="C33" s="86">
        <v>38.4</v>
      </c>
      <c r="D33" s="87">
        <f t="shared" si="0"/>
        <v>3</v>
      </c>
      <c r="E33" s="88">
        <v>5.7</v>
      </c>
      <c r="F33" s="89">
        <f t="shared" si="1"/>
        <v>2</v>
      </c>
      <c r="G33" s="42">
        <f t="shared" si="2"/>
        <v>2.5</v>
      </c>
      <c r="H33" s="46">
        <f t="shared" si="3"/>
        <v>3</v>
      </c>
      <c r="I33" s="49">
        <v>3</v>
      </c>
      <c r="J33" s="48">
        <f t="shared" si="4"/>
        <v>9</v>
      </c>
      <c r="K33" s="46">
        <f t="shared" si="5"/>
        <v>3</v>
      </c>
      <c r="L33" s="46">
        <v>2</v>
      </c>
      <c r="M33" s="52">
        <f t="shared" si="8"/>
        <v>1</v>
      </c>
      <c r="N33" s="56">
        <f t="shared" si="9"/>
        <v>3</v>
      </c>
      <c r="O33" s="13">
        <v>1</v>
      </c>
      <c r="P33" s="9">
        <v>4</v>
      </c>
      <c r="Q33" s="13">
        <f t="shared" si="6"/>
        <v>4</v>
      </c>
      <c r="R33" s="99">
        <f t="shared" si="7"/>
        <v>1</v>
      </c>
    </row>
  </sheetData>
  <sortState xmlns:xlrd2="http://schemas.microsoft.com/office/spreadsheetml/2017/richdata2" ref="A8:R33">
    <sortCondition ref="A8:A3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A24E-FF62-44AE-A270-B26452D2D08C}">
  <dimension ref="A6:T33"/>
  <sheetViews>
    <sheetView zoomScale="70" zoomScaleNormal="70" workbookViewId="0">
      <selection activeCell="E47" sqref="E47"/>
    </sheetView>
  </sheetViews>
  <sheetFormatPr defaultColWidth="9.140625" defaultRowHeight="15" x14ac:dyDescent="0.25"/>
  <cols>
    <col min="2" max="2" width="28.5703125" customWidth="1"/>
    <col min="3" max="3" width="18.85546875" customWidth="1"/>
    <col min="7" max="8" width="14.28515625" customWidth="1"/>
    <col min="9" max="9" width="14.85546875" customWidth="1"/>
    <col min="10" max="10" width="15.140625" customWidth="1"/>
    <col min="11" max="11" width="13.7109375" customWidth="1"/>
    <col min="14" max="14" width="11.85546875" customWidth="1"/>
    <col min="15" max="15" width="13" customWidth="1"/>
    <col min="16" max="16" width="14.85546875" customWidth="1"/>
    <col min="17" max="17" width="16.28515625" customWidth="1"/>
    <col min="18" max="18" width="14.42578125" customWidth="1"/>
    <col min="19" max="19" width="15.42578125" customWidth="1"/>
    <col min="20" max="20" width="13.28515625" customWidth="1"/>
  </cols>
  <sheetData>
    <row r="6" spans="1:20" ht="15.75" thickBot="1" x14ac:dyDescent="0.3"/>
    <row r="7" spans="1:20" ht="120" x14ac:dyDescent="0.25">
      <c r="A7" s="19" t="s">
        <v>0</v>
      </c>
      <c r="B7" s="20" t="s">
        <v>1</v>
      </c>
      <c r="C7" s="63" t="s">
        <v>4</v>
      </c>
      <c r="D7" s="60" t="s">
        <v>5</v>
      </c>
      <c r="E7" s="60" t="s">
        <v>8</v>
      </c>
      <c r="F7" s="61" t="s">
        <v>48</v>
      </c>
      <c r="G7" s="63" t="s">
        <v>10</v>
      </c>
      <c r="H7" s="61" t="s">
        <v>11</v>
      </c>
      <c r="I7" s="68" t="s">
        <v>12</v>
      </c>
      <c r="J7" s="69" t="s">
        <v>13</v>
      </c>
      <c r="K7" s="2" t="s">
        <v>14</v>
      </c>
      <c r="L7" s="70" t="s">
        <v>15</v>
      </c>
      <c r="M7" s="69" t="s">
        <v>16</v>
      </c>
      <c r="N7" s="69" t="s">
        <v>17</v>
      </c>
      <c r="O7" s="68" t="s">
        <v>18</v>
      </c>
      <c r="P7" s="69" t="s">
        <v>19</v>
      </c>
      <c r="Q7" s="1" t="s">
        <v>20</v>
      </c>
      <c r="R7" s="1" t="s">
        <v>21</v>
      </c>
      <c r="S7" s="1" t="s">
        <v>22</v>
      </c>
      <c r="T7" s="1" t="s">
        <v>23</v>
      </c>
    </row>
    <row r="8" spans="1:20" x14ac:dyDescent="0.25">
      <c r="A8" s="14">
        <v>1</v>
      </c>
      <c r="B8" s="57" t="s">
        <v>24</v>
      </c>
      <c r="C8" s="90">
        <v>0.23648928001890024</v>
      </c>
      <c r="D8" s="11">
        <f t="shared" ref="D8:D33" si="0">IF(C8&lt;24%,1,IF(C8&lt;26%,2,IF(C8&lt;29%,3,4)))</f>
        <v>1</v>
      </c>
      <c r="E8" s="12">
        <v>6.2</v>
      </c>
      <c r="F8" s="64">
        <f t="shared" ref="F8:F33" si="1">IF(E8&lt;6,2,3)</f>
        <v>3</v>
      </c>
      <c r="G8" s="66">
        <v>0.3</v>
      </c>
      <c r="H8" s="64">
        <f t="shared" ref="H8:H33" si="2">IF(G8&gt;2,1,IF(G8&gt;1,2,IF(G8&gt;0.3,3,4)))</f>
        <v>4</v>
      </c>
      <c r="I8" s="94">
        <f t="shared" ref="I8:I33" si="3">(D8+F8+H8)/3</f>
        <v>2.6666666666666665</v>
      </c>
      <c r="J8" s="45">
        <f t="shared" ref="J8:J33" si="4">IF(I8&lt;1.5,1,IF(I8&lt;2.5,2,IF(I8&lt;3.5,3,4)))</f>
        <v>3</v>
      </c>
      <c r="K8" s="71">
        <v>4</v>
      </c>
      <c r="L8" s="48">
        <f t="shared" ref="L8:L33" si="5">J8*K8</f>
        <v>12</v>
      </c>
      <c r="M8" s="45">
        <f t="shared" ref="M8:M33" si="6">IF(L8&lt;3,1,IF(L8&lt;5,2,IF(L8&lt;12,3,4)))</f>
        <v>4</v>
      </c>
      <c r="N8" s="45">
        <v>2</v>
      </c>
      <c r="O8" s="52">
        <f t="shared" ref="O8:O33" si="7">M8-N8</f>
        <v>2</v>
      </c>
      <c r="P8" s="55">
        <f>IF(O8&lt;-1,1,IF(O8&lt;1,2,IF(O8=1,3,4)))</f>
        <v>4</v>
      </c>
      <c r="Q8" s="13">
        <v>2</v>
      </c>
      <c r="R8" s="11">
        <v>7</v>
      </c>
      <c r="S8" s="13">
        <f t="shared" ref="S8:S33" si="8">Q8*R8</f>
        <v>14</v>
      </c>
      <c r="T8" s="98">
        <f t="shared" ref="T8:T33" si="9">IF(S8&lt;6,1,IF(S8&lt;12,2,IF(S8&lt;18,3,4)))</f>
        <v>3</v>
      </c>
    </row>
    <row r="9" spans="1:20" x14ac:dyDescent="0.25">
      <c r="A9" s="14">
        <v>2</v>
      </c>
      <c r="B9" s="57" t="s">
        <v>25</v>
      </c>
      <c r="C9" s="90">
        <v>0.23869346733668342</v>
      </c>
      <c r="D9" s="11">
        <f t="shared" si="0"/>
        <v>1</v>
      </c>
      <c r="E9" s="12">
        <v>5.7</v>
      </c>
      <c r="F9" s="64">
        <f t="shared" si="1"/>
        <v>2</v>
      </c>
      <c r="G9" s="66">
        <v>1.1100000000000001</v>
      </c>
      <c r="H9" s="64">
        <f t="shared" si="2"/>
        <v>2</v>
      </c>
      <c r="I9" s="94">
        <f t="shared" si="3"/>
        <v>1.6666666666666667</v>
      </c>
      <c r="J9" s="45">
        <f t="shared" si="4"/>
        <v>2</v>
      </c>
      <c r="K9" s="71">
        <v>3</v>
      </c>
      <c r="L9" s="48">
        <f t="shared" si="5"/>
        <v>6</v>
      </c>
      <c r="M9" s="45">
        <f t="shared" si="6"/>
        <v>3</v>
      </c>
      <c r="N9" s="45">
        <v>1</v>
      </c>
      <c r="O9" s="52">
        <f t="shared" si="7"/>
        <v>2</v>
      </c>
      <c r="P9" s="55">
        <f>IF(O9&lt;-1,1,IF(O9&lt;1,2,IF(O9=1,3,4)))</f>
        <v>4</v>
      </c>
      <c r="Q9" s="13">
        <v>2</v>
      </c>
      <c r="R9" s="11">
        <v>6</v>
      </c>
      <c r="S9" s="13">
        <f t="shared" si="8"/>
        <v>12</v>
      </c>
      <c r="T9" s="98">
        <f t="shared" si="9"/>
        <v>3</v>
      </c>
    </row>
    <row r="10" spans="1:20" x14ac:dyDescent="0.25">
      <c r="A10" s="14">
        <v>3</v>
      </c>
      <c r="B10" s="58" t="s">
        <v>49</v>
      </c>
      <c r="C10" s="90">
        <v>0.25590839491378736</v>
      </c>
      <c r="D10" s="11">
        <f t="shared" si="0"/>
        <v>2</v>
      </c>
      <c r="E10" s="12">
        <v>5.7</v>
      </c>
      <c r="F10" s="64">
        <f t="shared" si="1"/>
        <v>2</v>
      </c>
      <c r="G10" s="66">
        <v>5.0599999999999996</v>
      </c>
      <c r="H10" s="64">
        <f t="shared" si="2"/>
        <v>1</v>
      </c>
      <c r="I10" s="94">
        <f t="shared" si="3"/>
        <v>1.6666666666666667</v>
      </c>
      <c r="J10" s="45">
        <f t="shared" si="4"/>
        <v>2</v>
      </c>
      <c r="K10" s="71">
        <v>4</v>
      </c>
      <c r="L10" s="48">
        <f t="shared" si="5"/>
        <v>8</v>
      </c>
      <c r="M10" s="45">
        <f t="shared" si="6"/>
        <v>3</v>
      </c>
      <c r="N10" s="45">
        <v>2</v>
      </c>
      <c r="O10" s="52">
        <f t="shared" si="7"/>
        <v>1</v>
      </c>
      <c r="P10" s="95">
        <f>IF(O10&lt;-1,1,IF(O10&lt;1,2,IF(O10=1,3,4)))</f>
        <v>3</v>
      </c>
      <c r="Q10" s="13">
        <v>2</v>
      </c>
      <c r="R10" s="11">
        <v>7</v>
      </c>
      <c r="S10" s="13">
        <f t="shared" si="8"/>
        <v>14</v>
      </c>
      <c r="T10" s="98">
        <f t="shared" si="9"/>
        <v>3</v>
      </c>
    </row>
    <row r="11" spans="1:20" x14ac:dyDescent="0.25">
      <c r="A11" s="14">
        <v>4</v>
      </c>
      <c r="B11" s="57" t="s">
        <v>26</v>
      </c>
      <c r="C11" s="90">
        <v>0.25602027883396705</v>
      </c>
      <c r="D11" s="11">
        <f t="shared" si="0"/>
        <v>2</v>
      </c>
      <c r="E11" s="12">
        <v>5</v>
      </c>
      <c r="F11" s="64">
        <f t="shared" si="1"/>
        <v>2</v>
      </c>
      <c r="G11" s="66">
        <v>1.71</v>
      </c>
      <c r="H11" s="64">
        <f t="shared" si="2"/>
        <v>2</v>
      </c>
      <c r="I11" s="94">
        <f t="shared" si="3"/>
        <v>2</v>
      </c>
      <c r="J11" s="45">
        <f t="shared" si="4"/>
        <v>2</v>
      </c>
      <c r="K11" s="71">
        <v>2</v>
      </c>
      <c r="L11" s="48">
        <f t="shared" si="5"/>
        <v>4</v>
      </c>
      <c r="M11" s="45">
        <f t="shared" si="6"/>
        <v>2</v>
      </c>
      <c r="N11" s="45">
        <v>2</v>
      </c>
      <c r="O11" s="52">
        <f t="shared" si="7"/>
        <v>0</v>
      </c>
      <c r="P11" s="53">
        <f>IF(O11&lt;-1,1,IF(O11&lt;1,2,IF(O11=1,3,4)))</f>
        <v>2</v>
      </c>
      <c r="Q11" s="13">
        <v>2</v>
      </c>
      <c r="R11" s="11">
        <v>5</v>
      </c>
      <c r="S11" s="13">
        <f t="shared" si="8"/>
        <v>10</v>
      </c>
      <c r="T11" s="100">
        <f t="shared" si="9"/>
        <v>2</v>
      </c>
    </row>
    <row r="12" spans="1:20" x14ac:dyDescent="0.25">
      <c r="A12" s="14">
        <v>5</v>
      </c>
      <c r="B12" s="57" t="s">
        <v>27</v>
      </c>
      <c r="C12" s="90">
        <v>0.24984772810330125</v>
      </c>
      <c r="D12" s="11">
        <f t="shared" si="0"/>
        <v>2</v>
      </c>
      <c r="E12" s="12">
        <v>7</v>
      </c>
      <c r="F12" s="64">
        <f t="shared" si="1"/>
        <v>3</v>
      </c>
      <c r="G12" s="66">
        <v>0.15</v>
      </c>
      <c r="H12" s="64">
        <f t="shared" si="2"/>
        <v>4</v>
      </c>
      <c r="I12" s="94">
        <f t="shared" si="3"/>
        <v>3</v>
      </c>
      <c r="J12" s="45">
        <f t="shared" si="4"/>
        <v>3</v>
      </c>
      <c r="K12" s="71">
        <v>2</v>
      </c>
      <c r="L12" s="48">
        <f t="shared" si="5"/>
        <v>6</v>
      </c>
      <c r="M12" s="45">
        <f t="shared" si="6"/>
        <v>3</v>
      </c>
      <c r="N12" s="45">
        <v>0</v>
      </c>
      <c r="O12" s="52">
        <f t="shared" si="7"/>
        <v>3</v>
      </c>
      <c r="P12" s="95">
        <v>3</v>
      </c>
      <c r="Q12" s="13">
        <v>2</v>
      </c>
      <c r="R12" s="11">
        <v>5</v>
      </c>
      <c r="S12" s="13">
        <f t="shared" si="8"/>
        <v>10</v>
      </c>
      <c r="T12" s="100">
        <f t="shared" si="9"/>
        <v>2</v>
      </c>
    </row>
    <row r="13" spans="1:20" x14ac:dyDescent="0.25">
      <c r="A13" s="14">
        <v>6</v>
      </c>
      <c r="B13" s="57" t="s">
        <v>28</v>
      </c>
      <c r="C13" s="91">
        <v>0.24668775954122998</v>
      </c>
      <c r="D13" s="11">
        <f t="shared" si="0"/>
        <v>2</v>
      </c>
      <c r="E13" s="12">
        <v>7</v>
      </c>
      <c r="F13" s="64">
        <f t="shared" si="1"/>
        <v>3</v>
      </c>
      <c r="G13" s="66">
        <v>0.41</v>
      </c>
      <c r="H13" s="64">
        <f t="shared" si="2"/>
        <v>3</v>
      </c>
      <c r="I13" s="94">
        <f t="shared" si="3"/>
        <v>2.6666666666666665</v>
      </c>
      <c r="J13" s="45">
        <f t="shared" si="4"/>
        <v>3</v>
      </c>
      <c r="K13" s="71">
        <v>3</v>
      </c>
      <c r="L13" s="48">
        <f t="shared" si="5"/>
        <v>9</v>
      </c>
      <c r="M13" s="45">
        <f t="shared" si="6"/>
        <v>3</v>
      </c>
      <c r="N13" s="45">
        <v>2</v>
      </c>
      <c r="O13" s="52">
        <f t="shared" si="7"/>
        <v>1</v>
      </c>
      <c r="P13" s="95">
        <f t="shared" ref="P13:P33" si="10">IF(O13&lt;-1,1,IF(O13&lt;1,2,IF(O13=1,3,4)))</f>
        <v>3</v>
      </c>
      <c r="Q13" s="13">
        <v>2</v>
      </c>
      <c r="R13" s="11">
        <v>7</v>
      </c>
      <c r="S13" s="13">
        <f t="shared" si="8"/>
        <v>14</v>
      </c>
      <c r="T13" s="98">
        <f t="shared" si="9"/>
        <v>3</v>
      </c>
    </row>
    <row r="14" spans="1:20" x14ac:dyDescent="0.25">
      <c r="A14" s="14">
        <v>7</v>
      </c>
      <c r="B14" s="57" t="s">
        <v>29</v>
      </c>
      <c r="C14" s="90">
        <v>0.25377459203904223</v>
      </c>
      <c r="D14" s="11">
        <f t="shared" si="0"/>
        <v>2</v>
      </c>
      <c r="E14" s="12">
        <v>4.5999999999999996</v>
      </c>
      <c r="F14" s="64">
        <f t="shared" si="1"/>
        <v>2</v>
      </c>
      <c r="G14" s="66">
        <v>0.88</v>
      </c>
      <c r="H14" s="64">
        <f t="shared" si="2"/>
        <v>3</v>
      </c>
      <c r="I14" s="94">
        <f t="shared" si="3"/>
        <v>2.3333333333333335</v>
      </c>
      <c r="J14" s="45">
        <f t="shared" si="4"/>
        <v>2</v>
      </c>
      <c r="K14" s="71">
        <v>1</v>
      </c>
      <c r="L14" s="48">
        <f t="shared" si="5"/>
        <v>2</v>
      </c>
      <c r="M14" s="45">
        <f t="shared" si="6"/>
        <v>1</v>
      </c>
      <c r="N14" s="45">
        <v>2</v>
      </c>
      <c r="O14" s="52">
        <f t="shared" si="7"/>
        <v>-1</v>
      </c>
      <c r="P14" s="53">
        <f t="shared" si="10"/>
        <v>2</v>
      </c>
      <c r="Q14" s="13">
        <v>2</v>
      </c>
      <c r="R14" s="11">
        <v>5</v>
      </c>
      <c r="S14" s="13">
        <f t="shared" si="8"/>
        <v>10</v>
      </c>
      <c r="T14" s="100">
        <f t="shared" si="9"/>
        <v>2</v>
      </c>
    </row>
    <row r="15" spans="1:20" x14ac:dyDescent="0.25">
      <c r="A15" s="14">
        <v>8</v>
      </c>
      <c r="B15" s="57" t="s">
        <v>30</v>
      </c>
      <c r="C15" s="90">
        <v>0.24479047400961759</v>
      </c>
      <c r="D15" s="11">
        <f t="shared" si="0"/>
        <v>2</v>
      </c>
      <c r="E15" s="12">
        <v>4.5999999999999996</v>
      </c>
      <c r="F15" s="64">
        <f t="shared" si="1"/>
        <v>2</v>
      </c>
      <c r="G15" s="66">
        <v>0.93</v>
      </c>
      <c r="H15" s="64">
        <f t="shared" si="2"/>
        <v>3</v>
      </c>
      <c r="I15" s="94">
        <f t="shared" si="3"/>
        <v>2.3333333333333335</v>
      </c>
      <c r="J15" s="45">
        <f t="shared" si="4"/>
        <v>2</v>
      </c>
      <c r="K15" s="71">
        <v>1</v>
      </c>
      <c r="L15" s="48">
        <f t="shared" si="5"/>
        <v>2</v>
      </c>
      <c r="M15" s="45">
        <f t="shared" si="6"/>
        <v>1</v>
      </c>
      <c r="N15" s="45">
        <v>2</v>
      </c>
      <c r="O15" s="52">
        <f t="shared" si="7"/>
        <v>-1</v>
      </c>
      <c r="P15" s="53">
        <f t="shared" si="10"/>
        <v>2</v>
      </c>
      <c r="Q15" s="13">
        <v>2</v>
      </c>
      <c r="R15" s="11">
        <v>5</v>
      </c>
      <c r="S15" s="13">
        <f t="shared" si="8"/>
        <v>10</v>
      </c>
      <c r="T15" s="100">
        <f t="shared" si="9"/>
        <v>2</v>
      </c>
    </row>
    <row r="16" spans="1:20" x14ac:dyDescent="0.25">
      <c r="A16" s="14">
        <v>9</v>
      </c>
      <c r="B16" s="57" t="s">
        <v>31</v>
      </c>
      <c r="C16" s="90">
        <v>0.21426218708827405</v>
      </c>
      <c r="D16" s="11">
        <f t="shared" si="0"/>
        <v>1</v>
      </c>
      <c r="E16" s="12">
        <v>6.2</v>
      </c>
      <c r="F16" s="64">
        <f t="shared" si="1"/>
        <v>3</v>
      </c>
      <c r="G16" s="66">
        <v>0.11</v>
      </c>
      <c r="H16" s="64">
        <f t="shared" si="2"/>
        <v>4</v>
      </c>
      <c r="I16" s="94">
        <f t="shared" si="3"/>
        <v>2.6666666666666665</v>
      </c>
      <c r="J16" s="45">
        <f t="shared" si="4"/>
        <v>3</v>
      </c>
      <c r="K16" s="71">
        <v>3</v>
      </c>
      <c r="L16" s="48">
        <f t="shared" si="5"/>
        <v>9</v>
      </c>
      <c r="M16" s="45">
        <f t="shared" si="6"/>
        <v>3</v>
      </c>
      <c r="N16" s="45">
        <v>2</v>
      </c>
      <c r="O16" s="52">
        <f t="shared" si="7"/>
        <v>1</v>
      </c>
      <c r="P16" s="95">
        <f t="shared" si="10"/>
        <v>3</v>
      </c>
      <c r="Q16" s="13">
        <v>2</v>
      </c>
      <c r="R16" s="11">
        <v>6</v>
      </c>
      <c r="S16" s="13">
        <f t="shared" si="8"/>
        <v>12</v>
      </c>
      <c r="T16" s="98">
        <f t="shared" si="9"/>
        <v>3</v>
      </c>
    </row>
    <row r="17" spans="1:20" x14ac:dyDescent="0.25">
      <c r="A17" s="14">
        <v>10</v>
      </c>
      <c r="B17" s="57" t="s">
        <v>32</v>
      </c>
      <c r="C17" s="90">
        <v>0.20148247978436656</v>
      </c>
      <c r="D17" s="11">
        <f t="shared" si="0"/>
        <v>1</v>
      </c>
      <c r="E17" s="12">
        <v>5.7</v>
      </c>
      <c r="F17" s="64">
        <f t="shared" si="1"/>
        <v>2</v>
      </c>
      <c r="G17" s="66">
        <v>0.11</v>
      </c>
      <c r="H17" s="64">
        <f t="shared" si="2"/>
        <v>4</v>
      </c>
      <c r="I17" s="94">
        <f t="shared" si="3"/>
        <v>2.3333333333333335</v>
      </c>
      <c r="J17" s="45">
        <f t="shared" si="4"/>
        <v>2</v>
      </c>
      <c r="K17" s="71">
        <v>4</v>
      </c>
      <c r="L17" s="48">
        <f t="shared" si="5"/>
        <v>8</v>
      </c>
      <c r="M17" s="45">
        <f t="shared" si="6"/>
        <v>3</v>
      </c>
      <c r="N17" s="45">
        <v>2</v>
      </c>
      <c r="O17" s="52">
        <f t="shared" si="7"/>
        <v>1</v>
      </c>
      <c r="P17" s="95">
        <f t="shared" si="10"/>
        <v>3</v>
      </c>
      <c r="Q17" s="13">
        <v>2</v>
      </c>
      <c r="R17" s="11">
        <v>7</v>
      </c>
      <c r="S17" s="13">
        <f t="shared" si="8"/>
        <v>14</v>
      </c>
      <c r="T17" s="98">
        <f t="shared" si="9"/>
        <v>3</v>
      </c>
    </row>
    <row r="18" spans="1:20" x14ac:dyDescent="0.25">
      <c r="A18" s="14">
        <v>11</v>
      </c>
      <c r="B18" s="57" t="s">
        <v>33</v>
      </c>
      <c r="C18" s="90">
        <v>0.22842433274624035</v>
      </c>
      <c r="D18" s="11">
        <f t="shared" si="0"/>
        <v>1</v>
      </c>
      <c r="E18" s="12">
        <v>5.7</v>
      </c>
      <c r="F18" s="64">
        <f t="shared" si="1"/>
        <v>2</v>
      </c>
      <c r="G18" s="66">
        <v>0.15</v>
      </c>
      <c r="H18" s="64">
        <f t="shared" si="2"/>
        <v>4</v>
      </c>
      <c r="I18" s="94">
        <f t="shared" si="3"/>
        <v>2.3333333333333335</v>
      </c>
      <c r="J18" s="45">
        <f t="shared" si="4"/>
        <v>2</v>
      </c>
      <c r="K18" s="71">
        <v>4</v>
      </c>
      <c r="L18" s="48">
        <f t="shared" si="5"/>
        <v>8</v>
      </c>
      <c r="M18" s="45">
        <f t="shared" si="6"/>
        <v>3</v>
      </c>
      <c r="N18" s="45">
        <v>3</v>
      </c>
      <c r="O18" s="52">
        <f t="shared" si="7"/>
        <v>0</v>
      </c>
      <c r="P18" s="53">
        <f t="shared" si="10"/>
        <v>2</v>
      </c>
      <c r="Q18" s="13">
        <v>2</v>
      </c>
      <c r="R18" s="11">
        <v>7</v>
      </c>
      <c r="S18" s="13">
        <f t="shared" si="8"/>
        <v>14</v>
      </c>
      <c r="T18" s="98">
        <f t="shared" si="9"/>
        <v>3</v>
      </c>
    </row>
    <row r="19" spans="1:20" x14ac:dyDescent="0.25">
      <c r="A19" s="14">
        <v>12</v>
      </c>
      <c r="B19" s="57" t="s">
        <v>50</v>
      </c>
      <c r="C19" s="90">
        <v>0.21512125534950072</v>
      </c>
      <c r="D19" s="11">
        <f t="shared" si="0"/>
        <v>1</v>
      </c>
      <c r="E19" s="12">
        <v>5.7</v>
      </c>
      <c r="F19" s="64">
        <f t="shared" si="1"/>
        <v>2</v>
      </c>
      <c r="G19" s="66">
        <v>1.1100000000000001</v>
      </c>
      <c r="H19" s="64">
        <f t="shared" si="2"/>
        <v>2</v>
      </c>
      <c r="I19" s="94">
        <f t="shared" si="3"/>
        <v>1.6666666666666667</v>
      </c>
      <c r="J19" s="45">
        <f t="shared" si="4"/>
        <v>2</v>
      </c>
      <c r="K19" s="71">
        <v>4</v>
      </c>
      <c r="L19" s="48">
        <f t="shared" si="5"/>
        <v>8</v>
      </c>
      <c r="M19" s="45">
        <f t="shared" si="6"/>
        <v>3</v>
      </c>
      <c r="N19" s="45">
        <v>1</v>
      </c>
      <c r="O19" s="52">
        <f t="shared" si="7"/>
        <v>2</v>
      </c>
      <c r="P19" s="55">
        <f t="shared" si="10"/>
        <v>4</v>
      </c>
      <c r="Q19" s="13">
        <v>2</v>
      </c>
      <c r="R19" s="11">
        <v>7</v>
      </c>
      <c r="S19" s="13">
        <f t="shared" si="8"/>
        <v>14</v>
      </c>
      <c r="T19" s="98">
        <f t="shared" si="9"/>
        <v>3</v>
      </c>
    </row>
    <row r="20" spans="1:20" x14ac:dyDescent="0.25">
      <c r="A20" s="14">
        <v>13</v>
      </c>
      <c r="B20" s="57" t="s">
        <v>34</v>
      </c>
      <c r="C20" s="90">
        <v>0.26012331278120315</v>
      </c>
      <c r="D20" s="11">
        <f t="shared" si="0"/>
        <v>3</v>
      </c>
      <c r="E20" s="12">
        <v>4.5999999999999996</v>
      </c>
      <c r="F20" s="64">
        <f t="shared" si="1"/>
        <v>2</v>
      </c>
      <c r="G20" s="66">
        <v>0.28999999999999998</v>
      </c>
      <c r="H20" s="64">
        <f t="shared" si="2"/>
        <v>4</v>
      </c>
      <c r="I20" s="94">
        <f t="shared" si="3"/>
        <v>3</v>
      </c>
      <c r="J20" s="45">
        <f t="shared" si="4"/>
        <v>3</v>
      </c>
      <c r="K20" s="71">
        <v>3</v>
      </c>
      <c r="L20" s="48">
        <f t="shared" si="5"/>
        <v>9</v>
      </c>
      <c r="M20" s="45">
        <f t="shared" si="6"/>
        <v>3</v>
      </c>
      <c r="N20" s="45">
        <v>2</v>
      </c>
      <c r="O20" s="52">
        <f t="shared" si="7"/>
        <v>1</v>
      </c>
      <c r="P20" s="95">
        <f t="shared" si="10"/>
        <v>3</v>
      </c>
      <c r="Q20" s="13">
        <v>2</v>
      </c>
      <c r="R20" s="11">
        <v>6</v>
      </c>
      <c r="S20" s="13">
        <f t="shared" si="8"/>
        <v>12</v>
      </c>
      <c r="T20" s="98">
        <f t="shared" si="9"/>
        <v>3</v>
      </c>
    </row>
    <row r="21" spans="1:20" x14ac:dyDescent="0.25">
      <c r="A21" s="14">
        <v>14</v>
      </c>
      <c r="B21" s="57" t="s">
        <v>35</v>
      </c>
      <c r="C21" s="90">
        <v>0.20676642810670137</v>
      </c>
      <c r="D21" s="11">
        <f t="shared" si="0"/>
        <v>1</v>
      </c>
      <c r="E21" s="12">
        <v>4.5999999999999996</v>
      </c>
      <c r="F21" s="64">
        <f t="shared" si="1"/>
        <v>2</v>
      </c>
      <c r="G21" s="66">
        <v>0.31</v>
      </c>
      <c r="H21" s="64">
        <f t="shared" si="2"/>
        <v>3</v>
      </c>
      <c r="I21" s="94">
        <f t="shared" si="3"/>
        <v>2</v>
      </c>
      <c r="J21" s="45">
        <f t="shared" si="4"/>
        <v>2</v>
      </c>
      <c r="K21" s="71">
        <v>3</v>
      </c>
      <c r="L21" s="48">
        <f t="shared" si="5"/>
        <v>6</v>
      </c>
      <c r="M21" s="45">
        <f t="shared" si="6"/>
        <v>3</v>
      </c>
      <c r="N21" s="45">
        <v>1</v>
      </c>
      <c r="O21" s="52">
        <f t="shared" si="7"/>
        <v>2</v>
      </c>
      <c r="P21" s="55">
        <f t="shared" si="10"/>
        <v>4</v>
      </c>
      <c r="Q21" s="13">
        <v>2</v>
      </c>
      <c r="R21" s="11">
        <v>6</v>
      </c>
      <c r="S21" s="13">
        <f t="shared" si="8"/>
        <v>12</v>
      </c>
      <c r="T21" s="98">
        <f t="shared" si="9"/>
        <v>3</v>
      </c>
    </row>
    <row r="22" spans="1:20" x14ac:dyDescent="0.25">
      <c r="A22" s="14">
        <v>15</v>
      </c>
      <c r="B22" s="57" t="s">
        <v>36</v>
      </c>
      <c r="C22" s="90">
        <v>0.23404255319148937</v>
      </c>
      <c r="D22" s="11">
        <f t="shared" si="0"/>
        <v>1</v>
      </c>
      <c r="E22" s="12">
        <v>5</v>
      </c>
      <c r="F22" s="64">
        <f t="shared" si="1"/>
        <v>2</v>
      </c>
      <c r="G22" s="66">
        <v>0.28000000000000003</v>
      </c>
      <c r="H22" s="64">
        <f t="shared" si="2"/>
        <v>4</v>
      </c>
      <c r="I22" s="94">
        <f t="shared" si="3"/>
        <v>2.3333333333333335</v>
      </c>
      <c r="J22" s="45">
        <f t="shared" si="4"/>
        <v>2</v>
      </c>
      <c r="K22" s="71">
        <v>3</v>
      </c>
      <c r="L22" s="48">
        <f t="shared" si="5"/>
        <v>6</v>
      </c>
      <c r="M22" s="45">
        <f t="shared" si="6"/>
        <v>3</v>
      </c>
      <c r="N22" s="45">
        <v>2</v>
      </c>
      <c r="O22" s="52">
        <f t="shared" si="7"/>
        <v>1</v>
      </c>
      <c r="P22" s="95">
        <f t="shared" si="10"/>
        <v>3</v>
      </c>
      <c r="Q22" s="13">
        <v>2</v>
      </c>
      <c r="R22" s="11">
        <v>7</v>
      </c>
      <c r="S22" s="13">
        <f t="shared" si="8"/>
        <v>14</v>
      </c>
      <c r="T22" s="98">
        <f t="shared" si="9"/>
        <v>3</v>
      </c>
    </row>
    <row r="23" spans="1:20" x14ac:dyDescent="0.25">
      <c r="A23" s="14">
        <v>16</v>
      </c>
      <c r="B23" s="57" t="s">
        <v>37</v>
      </c>
      <c r="C23" s="90">
        <v>0.23993826427638609</v>
      </c>
      <c r="D23" s="11">
        <f t="shared" si="0"/>
        <v>1</v>
      </c>
      <c r="E23" s="12">
        <v>6.2</v>
      </c>
      <c r="F23" s="64">
        <f t="shared" si="1"/>
        <v>3</v>
      </c>
      <c r="G23" s="66">
        <v>0.15</v>
      </c>
      <c r="H23" s="64">
        <f t="shared" si="2"/>
        <v>4</v>
      </c>
      <c r="I23" s="94">
        <f t="shared" si="3"/>
        <v>2.6666666666666665</v>
      </c>
      <c r="J23" s="45">
        <f t="shared" si="4"/>
        <v>3</v>
      </c>
      <c r="K23" s="71">
        <v>2</v>
      </c>
      <c r="L23" s="48">
        <f t="shared" si="5"/>
        <v>6</v>
      </c>
      <c r="M23" s="45">
        <f t="shared" si="6"/>
        <v>3</v>
      </c>
      <c r="N23" s="45">
        <v>2</v>
      </c>
      <c r="O23" s="52">
        <f t="shared" si="7"/>
        <v>1</v>
      </c>
      <c r="P23" s="95">
        <f t="shared" si="10"/>
        <v>3</v>
      </c>
      <c r="Q23" s="13">
        <v>2</v>
      </c>
      <c r="R23" s="11">
        <v>5</v>
      </c>
      <c r="S23" s="13">
        <f t="shared" si="8"/>
        <v>10</v>
      </c>
      <c r="T23" s="100">
        <f t="shared" si="9"/>
        <v>2</v>
      </c>
    </row>
    <row r="24" spans="1:20" x14ac:dyDescent="0.25">
      <c r="A24" s="14">
        <v>17</v>
      </c>
      <c r="B24" s="57" t="s">
        <v>38</v>
      </c>
      <c r="C24" s="90">
        <v>0.23399671727533852</v>
      </c>
      <c r="D24" s="11">
        <f t="shared" si="0"/>
        <v>1</v>
      </c>
      <c r="E24" s="12">
        <v>5</v>
      </c>
      <c r="F24" s="64">
        <f t="shared" si="1"/>
        <v>2</v>
      </c>
      <c r="G24" s="66">
        <v>0.18</v>
      </c>
      <c r="H24" s="64">
        <f t="shared" si="2"/>
        <v>4</v>
      </c>
      <c r="I24" s="94">
        <f t="shared" si="3"/>
        <v>2.3333333333333335</v>
      </c>
      <c r="J24" s="45">
        <f t="shared" si="4"/>
        <v>2</v>
      </c>
      <c r="K24" s="71">
        <v>3</v>
      </c>
      <c r="L24" s="48">
        <f t="shared" si="5"/>
        <v>6</v>
      </c>
      <c r="M24" s="45">
        <f t="shared" si="6"/>
        <v>3</v>
      </c>
      <c r="N24" s="45">
        <v>2</v>
      </c>
      <c r="O24" s="52">
        <f t="shared" si="7"/>
        <v>1</v>
      </c>
      <c r="P24" s="95">
        <f t="shared" si="10"/>
        <v>3</v>
      </c>
      <c r="Q24" s="13">
        <v>2</v>
      </c>
      <c r="R24" s="11">
        <v>6</v>
      </c>
      <c r="S24" s="13">
        <f t="shared" si="8"/>
        <v>12</v>
      </c>
      <c r="T24" s="98">
        <f t="shared" si="9"/>
        <v>3</v>
      </c>
    </row>
    <row r="25" spans="1:20" x14ac:dyDescent="0.25">
      <c r="A25" s="14">
        <v>18</v>
      </c>
      <c r="B25" s="57" t="s">
        <v>39</v>
      </c>
      <c r="C25" s="90">
        <v>0.24383793504707502</v>
      </c>
      <c r="D25" s="11">
        <f t="shared" si="0"/>
        <v>2</v>
      </c>
      <c r="E25" s="12">
        <v>6.2</v>
      </c>
      <c r="F25" s="64">
        <f t="shared" si="1"/>
        <v>3</v>
      </c>
      <c r="G25" s="66">
        <v>0.52</v>
      </c>
      <c r="H25" s="64">
        <f t="shared" si="2"/>
        <v>3</v>
      </c>
      <c r="I25" s="94">
        <f t="shared" si="3"/>
        <v>2.6666666666666665</v>
      </c>
      <c r="J25" s="45">
        <f t="shared" si="4"/>
        <v>3</v>
      </c>
      <c r="K25" s="71">
        <v>3</v>
      </c>
      <c r="L25" s="48">
        <f t="shared" si="5"/>
        <v>9</v>
      </c>
      <c r="M25" s="45">
        <f t="shared" si="6"/>
        <v>3</v>
      </c>
      <c r="N25" s="45">
        <v>4</v>
      </c>
      <c r="O25" s="52">
        <f t="shared" si="7"/>
        <v>-1</v>
      </c>
      <c r="P25" s="53">
        <f t="shared" si="10"/>
        <v>2</v>
      </c>
      <c r="Q25" s="13">
        <v>2</v>
      </c>
      <c r="R25" s="11">
        <v>6</v>
      </c>
      <c r="S25" s="13">
        <f t="shared" si="8"/>
        <v>12</v>
      </c>
      <c r="T25" s="98">
        <f t="shared" si="9"/>
        <v>3</v>
      </c>
    </row>
    <row r="26" spans="1:20" x14ac:dyDescent="0.25">
      <c r="A26" s="14">
        <v>19</v>
      </c>
      <c r="B26" s="57" t="s">
        <v>40</v>
      </c>
      <c r="C26" s="90">
        <v>0.21643247462919593</v>
      </c>
      <c r="D26" s="11">
        <f t="shared" si="0"/>
        <v>1</v>
      </c>
      <c r="E26" s="12">
        <v>5.7</v>
      </c>
      <c r="F26" s="64">
        <f t="shared" si="1"/>
        <v>2</v>
      </c>
      <c r="G26" s="66">
        <v>0.31</v>
      </c>
      <c r="H26" s="64">
        <f t="shared" si="2"/>
        <v>3</v>
      </c>
      <c r="I26" s="94">
        <f t="shared" si="3"/>
        <v>2</v>
      </c>
      <c r="J26" s="45">
        <f t="shared" si="4"/>
        <v>2</v>
      </c>
      <c r="K26" s="71">
        <v>4</v>
      </c>
      <c r="L26" s="48">
        <f t="shared" si="5"/>
        <v>8</v>
      </c>
      <c r="M26" s="45">
        <f t="shared" si="6"/>
        <v>3</v>
      </c>
      <c r="N26" s="45">
        <v>1</v>
      </c>
      <c r="O26" s="52">
        <f t="shared" si="7"/>
        <v>2</v>
      </c>
      <c r="P26" s="55">
        <f t="shared" si="10"/>
        <v>4</v>
      </c>
      <c r="Q26" s="13">
        <v>2</v>
      </c>
      <c r="R26" s="11">
        <v>7</v>
      </c>
      <c r="S26" s="13">
        <f t="shared" si="8"/>
        <v>14</v>
      </c>
      <c r="T26" s="98">
        <f t="shared" si="9"/>
        <v>3</v>
      </c>
    </row>
    <row r="27" spans="1:20" x14ac:dyDescent="0.25">
      <c r="A27" s="14">
        <v>20</v>
      </c>
      <c r="B27" s="57" t="s">
        <v>41</v>
      </c>
      <c r="C27" s="90">
        <v>0.22810734463276836</v>
      </c>
      <c r="D27" s="11">
        <f t="shared" si="0"/>
        <v>1</v>
      </c>
      <c r="E27" s="12">
        <v>4.5999999999999996</v>
      </c>
      <c r="F27" s="64">
        <f t="shared" si="1"/>
        <v>2</v>
      </c>
      <c r="G27" s="66">
        <v>0.28999999999999998</v>
      </c>
      <c r="H27" s="64">
        <f t="shared" si="2"/>
        <v>4</v>
      </c>
      <c r="I27" s="94">
        <f t="shared" si="3"/>
        <v>2.3333333333333335</v>
      </c>
      <c r="J27" s="45">
        <f t="shared" si="4"/>
        <v>2</v>
      </c>
      <c r="K27" s="71">
        <v>3</v>
      </c>
      <c r="L27" s="48">
        <f t="shared" si="5"/>
        <v>6</v>
      </c>
      <c r="M27" s="45">
        <f t="shared" si="6"/>
        <v>3</v>
      </c>
      <c r="N27" s="45">
        <v>1</v>
      </c>
      <c r="O27" s="52">
        <f t="shared" si="7"/>
        <v>2</v>
      </c>
      <c r="P27" s="55">
        <f t="shared" si="10"/>
        <v>4</v>
      </c>
      <c r="Q27" s="13">
        <v>2</v>
      </c>
      <c r="R27" s="11">
        <v>6</v>
      </c>
      <c r="S27" s="13">
        <f t="shared" si="8"/>
        <v>12</v>
      </c>
      <c r="T27" s="98">
        <f t="shared" si="9"/>
        <v>3</v>
      </c>
    </row>
    <row r="28" spans="1:20" x14ac:dyDescent="0.25">
      <c r="A28" s="14">
        <v>21</v>
      </c>
      <c r="B28" s="57" t="s">
        <v>42</v>
      </c>
      <c r="C28" s="90">
        <v>0.21795359452263219</v>
      </c>
      <c r="D28" s="11">
        <f t="shared" si="0"/>
        <v>1</v>
      </c>
      <c r="E28" s="12">
        <v>4.5999999999999996</v>
      </c>
      <c r="F28" s="64">
        <f t="shared" si="1"/>
        <v>2</v>
      </c>
      <c r="G28" s="66">
        <v>0.06</v>
      </c>
      <c r="H28" s="64">
        <f t="shared" si="2"/>
        <v>4</v>
      </c>
      <c r="I28" s="94">
        <f t="shared" si="3"/>
        <v>2.3333333333333335</v>
      </c>
      <c r="J28" s="45">
        <f t="shared" si="4"/>
        <v>2</v>
      </c>
      <c r="K28" s="71">
        <v>2</v>
      </c>
      <c r="L28" s="48">
        <f t="shared" si="5"/>
        <v>4</v>
      </c>
      <c r="M28" s="45">
        <f t="shared" si="6"/>
        <v>2</v>
      </c>
      <c r="N28" s="45">
        <v>2</v>
      </c>
      <c r="O28" s="52">
        <f t="shared" si="7"/>
        <v>0</v>
      </c>
      <c r="P28" s="53">
        <f t="shared" si="10"/>
        <v>2</v>
      </c>
      <c r="Q28" s="13">
        <v>2</v>
      </c>
      <c r="R28" s="11">
        <v>5</v>
      </c>
      <c r="S28" s="13">
        <f t="shared" si="8"/>
        <v>10</v>
      </c>
      <c r="T28" s="100">
        <f t="shared" si="9"/>
        <v>2</v>
      </c>
    </row>
    <row r="29" spans="1:20" x14ac:dyDescent="0.25">
      <c r="A29" s="14">
        <v>22</v>
      </c>
      <c r="B29" s="57" t="s">
        <v>43</v>
      </c>
      <c r="C29" s="90">
        <v>0.29276426337150685</v>
      </c>
      <c r="D29" s="11">
        <f t="shared" si="0"/>
        <v>4</v>
      </c>
      <c r="E29" s="12">
        <v>5.4</v>
      </c>
      <c r="F29" s="64">
        <f t="shared" si="1"/>
        <v>2</v>
      </c>
      <c r="G29" s="66">
        <v>6.5</v>
      </c>
      <c r="H29" s="64">
        <f t="shared" si="2"/>
        <v>1</v>
      </c>
      <c r="I29" s="94">
        <f t="shared" si="3"/>
        <v>2.3333333333333335</v>
      </c>
      <c r="J29" s="45">
        <f t="shared" si="4"/>
        <v>2</v>
      </c>
      <c r="K29" s="71">
        <v>3</v>
      </c>
      <c r="L29" s="48">
        <f t="shared" si="5"/>
        <v>6</v>
      </c>
      <c r="M29" s="45">
        <f t="shared" si="6"/>
        <v>3</v>
      </c>
      <c r="N29" s="45">
        <v>3</v>
      </c>
      <c r="O29" s="52">
        <f t="shared" si="7"/>
        <v>0</v>
      </c>
      <c r="P29" s="53">
        <f t="shared" si="10"/>
        <v>2</v>
      </c>
      <c r="Q29" s="13">
        <v>2</v>
      </c>
      <c r="R29" s="11">
        <v>7</v>
      </c>
      <c r="S29" s="13">
        <f t="shared" si="8"/>
        <v>14</v>
      </c>
      <c r="T29" s="98">
        <f t="shared" si="9"/>
        <v>3</v>
      </c>
    </row>
    <row r="30" spans="1:20" x14ac:dyDescent="0.25">
      <c r="A30" s="14">
        <v>23</v>
      </c>
      <c r="B30" s="57" t="s">
        <v>44</v>
      </c>
      <c r="C30" s="90">
        <v>0.22502733326707086</v>
      </c>
      <c r="D30" s="11">
        <f t="shared" si="0"/>
        <v>1</v>
      </c>
      <c r="E30" s="12">
        <v>4.5999999999999996</v>
      </c>
      <c r="F30" s="64">
        <f t="shared" si="1"/>
        <v>2</v>
      </c>
      <c r="G30" s="66">
        <v>0.84</v>
      </c>
      <c r="H30" s="64">
        <f t="shared" si="2"/>
        <v>3</v>
      </c>
      <c r="I30" s="94">
        <f t="shared" si="3"/>
        <v>2</v>
      </c>
      <c r="J30" s="45">
        <f t="shared" si="4"/>
        <v>2</v>
      </c>
      <c r="K30" s="71">
        <v>3</v>
      </c>
      <c r="L30" s="48">
        <f t="shared" si="5"/>
        <v>6</v>
      </c>
      <c r="M30" s="45">
        <f t="shared" si="6"/>
        <v>3</v>
      </c>
      <c r="N30" s="45">
        <v>2</v>
      </c>
      <c r="O30" s="52">
        <f t="shared" si="7"/>
        <v>1</v>
      </c>
      <c r="P30" s="95">
        <f t="shared" si="10"/>
        <v>3</v>
      </c>
      <c r="Q30" s="13">
        <v>2</v>
      </c>
      <c r="R30" s="11">
        <v>7</v>
      </c>
      <c r="S30" s="13">
        <f t="shared" si="8"/>
        <v>14</v>
      </c>
      <c r="T30" s="98">
        <f t="shared" si="9"/>
        <v>3</v>
      </c>
    </row>
    <row r="31" spans="1:20" x14ac:dyDescent="0.25">
      <c r="A31" s="14">
        <v>24</v>
      </c>
      <c r="B31" s="57" t="s">
        <v>45</v>
      </c>
      <c r="C31" s="90">
        <v>0.23383801970680124</v>
      </c>
      <c r="D31" s="11">
        <f t="shared" si="0"/>
        <v>1</v>
      </c>
      <c r="E31" s="12">
        <v>6.2</v>
      </c>
      <c r="F31" s="64">
        <f t="shared" si="1"/>
        <v>3</v>
      </c>
      <c r="G31" s="66">
        <v>0.11</v>
      </c>
      <c r="H31" s="64">
        <f t="shared" si="2"/>
        <v>4</v>
      </c>
      <c r="I31" s="94">
        <f t="shared" si="3"/>
        <v>2.6666666666666665</v>
      </c>
      <c r="J31" s="45">
        <f t="shared" si="4"/>
        <v>3</v>
      </c>
      <c r="K31" s="71">
        <v>4</v>
      </c>
      <c r="L31" s="48">
        <f t="shared" si="5"/>
        <v>12</v>
      </c>
      <c r="M31" s="45">
        <f t="shared" si="6"/>
        <v>4</v>
      </c>
      <c r="N31" s="45">
        <v>1</v>
      </c>
      <c r="O31" s="52">
        <f t="shared" si="7"/>
        <v>3</v>
      </c>
      <c r="P31" s="55">
        <f t="shared" si="10"/>
        <v>4</v>
      </c>
      <c r="Q31" s="13">
        <v>2</v>
      </c>
      <c r="R31" s="11">
        <v>7</v>
      </c>
      <c r="S31" s="13">
        <f t="shared" si="8"/>
        <v>14</v>
      </c>
      <c r="T31" s="98">
        <f t="shared" si="9"/>
        <v>3</v>
      </c>
    </row>
    <row r="32" spans="1:20" x14ac:dyDescent="0.25">
      <c r="A32" s="14">
        <v>25</v>
      </c>
      <c r="B32" s="57" t="s">
        <v>46</v>
      </c>
      <c r="C32" s="90">
        <v>0.26266273876271024</v>
      </c>
      <c r="D32" s="11">
        <f t="shared" si="0"/>
        <v>3</v>
      </c>
      <c r="E32" s="12">
        <v>4.5999999999999996</v>
      </c>
      <c r="F32" s="64">
        <f t="shared" si="1"/>
        <v>2</v>
      </c>
      <c r="G32" s="66">
        <v>1.65</v>
      </c>
      <c r="H32" s="64">
        <f t="shared" si="2"/>
        <v>2</v>
      </c>
      <c r="I32" s="94">
        <f t="shared" si="3"/>
        <v>2.3333333333333335</v>
      </c>
      <c r="J32" s="45">
        <f t="shared" si="4"/>
        <v>2</v>
      </c>
      <c r="K32" s="71">
        <v>1</v>
      </c>
      <c r="L32" s="48">
        <f t="shared" si="5"/>
        <v>2</v>
      </c>
      <c r="M32" s="45">
        <f t="shared" si="6"/>
        <v>1</v>
      </c>
      <c r="N32" s="45">
        <v>2</v>
      </c>
      <c r="O32" s="52">
        <f t="shared" si="7"/>
        <v>-1</v>
      </c>
      <c r="P32" s="53">
        <f t="shared" si="10"/>
        <v>2</v>
      </c>
      <c r="Q32" s="13">
        <v>2</v>
      </c>
      <c r="R32" s="11">
        <v>5</v>
      </c>
      <c r="S32" s="13">
        <f t="shared" si="8"/>
        <v>10</v>
      </c>
      <c r="T32" s="100">
        <f t="shared" si="9"/>
        <v>2</v>
      </c>
    </row>
    <row r="33" spans="1:20" ht="15.75" thickBot="1" x14ac:dyDescent="0.3">
      <c r="A33" s="17">
        <v>26</v>
      </c>
      <c r="B33" s="59" t="s">
        <v>47</v>
      </c>
      <c r="C33" s="92">
        <v>0.23021582733812951</v>
      </c>
      <c r="D33" s="62">
        <f t="shared" si="0"/>
        <v>1</v>
      </c>
      <c r="E33" s="93">
        <v>5.7</v>
      </c>
      <c r="F33" s="65">
        <f t="shared" si="1"/>
        <v>2</v>
      </c>
      <c r="G33" s="67">
        <v>0.21</v>
      </c>
      <c r="H33" s="65">
        <f t="shared" si="2"/>
        <v>4</v>
      </c>
      <c r="I33" s="94">
        <f t="shared" si="3"/>
        <v>2.3333333333333335</v>
      </c>
      <c r="J33" s="46">
        <f t="shared" si="4"/>
        <v>2</v>
      </c>
      <c r="K33" s="71">
        <v>2</v>
      </c>
      <c r="L33" s="48">
        <f t="shared" si="5"/>
        <v>4</v>
      </c>
      <c r="M33" s="46">
        <f t="shared" si="6"/>
        <v>2</v>
      </c>
      <c r="N33" s="46">
        <v>2</v>
      </c>
      <c r="O33" s="52">
        <f t="shared" si="7"/>
        <v>0</v>
      </c>
      <c r="P33" s="73">
        <f t="shared" si="10"/>
        <v>2</v>
      </c>
      <c r="Q33" s="13">
        <v>2</v>
      </c>
      <c r="R33" s="11">
        <v>5</v>
      </c>
      <c r="S33" s="13">
        <f t="shared" si="8"/>
        <v>10</v>
      </c>
      <c r="T33" s="100">
        <f t="shared" si="9"/>
        <v>2</v>
      </c>
    </row>
  </sheetData>
  <sortState xmlns:xlrd2="http://schemas.microsoft.com/office/spreadsheetml/2017/richdata2" ref="A8:T33">
    <sortCondition ref="A8:A33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221a2c11-8ef1-4d41-a3ac-fc306372ca64"/>
    <ds:schemaRef ds:uri="http://schemas.microsoft.com/office/infopath/2007/PartnerControls"/>
    <ds:schemaRef ds:uri="http://schemas.openxmlformats.org/package/2006/metadata/core-properties"/>
    <ds:schemaRef ds:uri="5cecbd3a-56ed-480e-b254-4fe3d8d2e0d0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256B6BB-CD1B-494F-8228-BF0DB5A29C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KONCENTRACJA ZANIECZYSZCZEŃ POW</vt:lpstr>
      <vt:lpstr>FALE UPAŁÓW</vt:lpstr>
      <vt:lpstr>DNI GORĄCE</vt:lpstr>
      <vt:lpstr>BURZE I SILNE WIATRY</vt:lpstr>
      <vt:lpstr>SUSZE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