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54" documentId="13_ncr:1_{ED2F90E6-BE47-41E3-8F6E-9C542BABF33C}" xr6:coauthVersionLast="47" xr6:coauthVersionMax="47" xr10:uidLastSave="{A5341D5F-CE82-456A-9BDF-7B1311E7FBC3}"/>
  <bookViews>
    <workbookView xWindow="23880" yWindow="-120" windowWidth="29040" windowHeight="15840" activeTab="5" xr2:uid="{3F06503C-05D9-41BB-AF9E-11465CEAC2E5}"/>
  </bookViews>
  <sheets>
    <sheet name="POWODZIE" sheetId="2" r:id="rId1"/>
    <sheet name="PODTOPIENIA" sheetId="3" r:id="rId2"/>
    <sheet name="DESZCZE NAWALNE" sheetId="6" r:id="rId3"/>
    <sheet name="OKRESY BEZOPADOWE" sheetId="9" r:id="rId4"/>
    <sheet name="SUSZE" sheetId="1" r:id="rId5"/>
    <sheet name="OSUWISKA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9" i="2" l="1"/>
  <c r="AL9" i="2"/>
  <c r="AK10" i="2"/>
  <c r="AL10" i="2" s="1"/>
  <c r="AK11" i="2"/>
  <c r="AL11" i="2" s="1"/>
  <c r="AK12" i="2"/>
  <c r="AL12" i="2"/>
  <c r="AK13" i="2"/>
  <c r="AL13" i="2" s="1"/>
  <c r="AK14" i="2"/>
  <c r="AL14" i="2" s="1"/>
  <c r="AK15" i="2"/>
  <c r="AL15" i="2"/>
  <c r="AK16" i="2"/>
  <c r="AL16" i="2" s="1"/>
  <c r="AK17" i="2"/>
  <c r="AL17" i="2"/>
  <c r="AK18" i="2"/>
  <c r="AL18" i="2" s="1"/>
  <c r="AK19" i="2"/>
  <c r="AL19" i="2"/>
  <c r="AK20" i="2"/>
  <c r="AL20" i="2"/>
  <c r="AK21" i="2"/>
  <c r="AL21" i="2" s="1"/>
  <c r="AK22" i="2"/>
  <c r="AL22" i="2"/>
  <c r="AK23" i="2"/>
  <c r="AL23" i="2" s="1"/>
  <c r="AK24" i="2"/>
  <c r="AL24" i="2"/>
  <c r="AK25" i="2"/>
  <c r="AL25" i="2" s="1"/>
  <c r="AK26" i="2"/>
  <c r="AL26" i="2"/>
  <c r="AK27" i="2"/>
  <c r="AL27" i="2" s="1"/>
  <c r="AK28" i="2"/>
  <c r="AL28" i="2"/>
  <c r="AK29" i="2"/>
  <c r="AL29" i="2" s="1"/>
  <c r="AK30" i="2"/>
  <c r="AL30" i="2"/>
  <c r="AK31" i="2"/>
  <c r="AL31" i="2"/>
  <c r="AK32" i="2"/>
  <c r="AL32" i="2"/>
  <c r="AK33" i="2"/>
  <c r="AL33" i="2"/>
  <c r="AK9" i="3"/>
  <c r="AL9" i="3" s="1"/>
  <c r="AK10" i="3"/>
  <c r="AL10" i="3" s="1"/>
  <c r="AK11" i="3"/>
  <c r="AL11" i="3" s="1"/>
  <c r="AK12" i="3"/>
  <c r="AL12" i="3" s="1"/>
  <c r="AK13" i="3"/>
  <c r="AL13" i="3" s="1"/>
  <c r="AK14" i="3"/>
  <c r="AL14" i="3" s="1"/>
  <c r="AK15" i="3"/>
  <c r="AL15" i="3" s="1"/>
  <c r="AK16" i="3"/>
  <c r="AL16" i="3" s="1"/>
  <c r="AK17" i="3"/>
  <c r="AL17" i="3" s="1"/>
  <c r="AK18" i="3"/>
  <c r="AL18" i="3" s="1"/>
  <c r="AK19" i="3"/>
  <c r="AL19" i="3" s="1"/>
  <c r="AK20" i="3"/>
  <c r="AL20" i="3" s="1"/>
  <c r="AK21" i="3"/>
  <c r="AL21" i="3" s="1"/>
  <c r="AK22" i="3"/>
  <c r="AL22" i="3" s="1"/>
  <c r="AK23" i="3"/>
  <c r="AL23" i="3" s="1"/>
  <c r="AK24" i="3"/>
  <c r="AL24" i="3" s="1"/>
  <c r="AK25" i="3"/>
  <c r="AL25" i="3" s="1"/>
  <c r="AK26" i="3"/>
  <c r="AL26" i="3" s="1"/>
  <c r="AK27" i="3"/>
  <c r="AL27" i="3" s="1"/>
  <c r="AK28" i="3"/>
  <c r="AL28" i="3" s="1"/>
  <c r="AK29" i="3"/>
  <c r="AL29" i="3" s="1"/>
  <c r="AK30" i="3"/>
  <c r="AL30" i="3" s="1"/>
  <c r="AK31" i="3"/>
  <c r="AL31" i="3" s="1"/>
  <c r="AK32" i="3"/>
  <c r="AL32" i="3" s="1"/>
  <c r="AK33" i="3"/>
  <c r="AL33" i="3" s="1"/>
  <c r="AL11" i="6"/>
  <c r="AL15" i="6"/>
  <c r="AL19" i="6"/>
  <c r="AL23" i="6"/>
  <c r="AL27" i="6"/>
  <c r="AL31" i="6"/>
  <c r="AK9" i="6"/>
  <c r="AL9" i="6" s="1"/>
  <c r="AK10" i="6"/>
  <c r="AL10" i="6" s="1"/>
  <c r="AK11" i="6"/>
  <c r="AK12" i="6"/>
  <c r="AL12" i="6" s="1"/>
  <c r="AK13" i="6"/>
  <c r="AL13" i="6" s="1"/>
  <c r="AK14" i="6"/>
  <c r="AL14" i="6" s="1"/>
  <c r="AK15" i="6"/>
  <c r="AK16" i="6"/>
  <c r="AL16" i="6" s="1"/>
  <c r="AK17" i="6"/>
  <c r="AL17" i="6" s="1"/>
  <c r="AK18" i="6"/>
  <c r="AL18" i="6" s="1"/>
  <c r="AK19" i="6"/>
  <c r="AK20" i="6"/>
  <c r="AL20" i="6" s="1"/>
  <c r="AK21" i="6"/>
  <c r="AL21" i="6" s="1"/>
  <c r="AK22" i="6"/>
  <c r="AL22" i="6" s="1"/>
  <c r="AK23" i="6"/>
  <c r="AK24" i="6"/>
  <c r="AL24" i="6" s="1"/>
  <c r="AK25" i="6"/>
  <c r="AL25" i="6" s="1"/>
  <c r="AK26" i="6"/>
  <c r="AL26" i="6" s="1"/>
  <c r="AK27" i="6"/>
  <c r="AK28" i="6"/>
  <c r="AL28" i="6" s="1"/>
  <c r="AK29" i="6"/>
  <c r="AL29" i="6" s="1"/>
  <c r="AK30" i="6"/>
  <c r="AL30" i="6" s="1"/>
  <c r="AK31" i="6"/>
  <c r="AK32" i="6"/>
  <c r="AL32" i="6" s="1"/>
  <c r="AK33" i="6"/>
  <c r="AL33" i="6" s="1"/>
  <c r="AK9" i="9"/>
  <c r="AL9" i="9" s="1"/>
  <c r="AK10" i="9"/>
  <c r="AL10" i="9" s="1"/>
  <c r="AK11" i="9"/>
  <c r="AL11" i="9"/>
  <c r="AK12" i="9"/>
  <c r="AL12" i="9" s="1"/>
  <c r="AK13" i="9"/>
  <c r="AL13" i="9"/>
  <c r="AK14" i="9"/>
  <c r="AL14" i="9" s="1"/>
  <c r="AK15" i="9"/>
  <c r="AL15" i="9"/>
  <c r="AK16" i="9"/>
  <c r="AL16" i="9" s="1"/>
  <c r="AK17" i="9"/>
  <c r="AL17" i="9" s="1"/>
  <c r="AK18" i="9"/>
  <c r="AL18" i="9" s="1"/>
  <c r="AK19" i="9"/>
  <c r="AL19" i="9" s="1"/>
  <c r="AK20" i="9"/>
  <c r="AL20" i="9"/>
  <c r="AK21" i="9"/>
  <c r="AL21" i="9" s="1"/>
  <c r="AK22" i="9"/>
  <c r="AL22" i="9"/>
  <c r="AK23" i="9"/>
  <c r="AL23" i="9" s="1"/>
  <c r="AK24" i="9"/>
  <c r="AL24" i="9"/>
  <c r="AK25" i="9"/>
  <c r="AL25" i="9" s="1"/>
  <c r="AK26" i="9"/>
  <c r="AL26" i="9" s="1"/>
  <c r="AK27" i="9"/>
  <c r="AL27" i="9"/>
  <c r="AK28" i="9"/>
  <c r="AL28" i="9" s="1"/>
  <c r="AK29" i="9"/>
  <c r="AL29" i="9" s="1"/>
  <c r="AK30" i="9"/>
  <c r="AL30" i="9"/>
  <c r="AK31" i="9"/>
  <c r="AL31" i="9" s="1"/>
  <c r="AK32" i="9"/>
  <c r="AL32" i="9"/>
  <c r="AK33" i="9"/>
  <c r="AL33" i="9" s="1"/>
  <c r="AK9" i="1"/>
  <c r="AL9" i="1" s="1"/>
  <c r="AK10" i="1"/>
  <c r="AL10" i="1" s="1"/>
  <c r="AK11" i="1"/>
  <c r="AL11" i="1" s="1"/>
  <c r="AK12" i="1"/>
  <c r="AL12" i="1" s="1"/>
  <c r="AK13" i="1"/>
  <c r="AL13" i="1" s="1"/>
  <c r="AK14" i="1"/>
  <c r="AL14" i="1"/>
  <c r="AK15" i="1"/>
  <c r="AL15" i="1" s="1"/>
  <c r="AK16" i="1"/>
  <c r="AL16" i="1"/>
  <c r="AK17" i="1"/>
  <c r="AL17" i="1" s="1"/>
  <c r="AK18" i="1"/>
  <c r="AL18" i="1"/>
  <c r="AK19" i="1"/>
  <c r="AL19" i="1" s="1"/>
  <c r="AK20" i="1"/>
  <c r="AL20" i="1" s="1"/>
  <c r="AK21" i="1"/>
  <c r="AL21" i="1" s="1"/>
  <c r="AK22" i="1"/>
  <c r="AL22" i="1" s="1"/>
  <c r="AK23" i="1"/>
  <c r="AL23" i="1" s="1"/>
  <c r="AK24" i="1"/>
  <c r="AL24" i="1" s="1"/>
  <c r="AK25" i="1"/>
  <c r="AL25" i="1" s="1"/>
  <c r="AK26" i="1"/>
  <c r="AL26" i="1" s="1"/>
  <c r="AK27" i="1"/>
  <c r="AL27" i="1" s="1"/>
  <c r="AK28" i="1"/>
  <c r="AL28" i="1" s="1"/>
  <c r="AK29" i="1"/>
  <c r="AL29" i="1" s="1"/>
  <c r="AK30" i="1"/>
  <c r="AL30" i="1" s="1"/>
  <c r="AK31" i="1"/>
  <c r="AL31" i="1" s="1"/>
  <c r="AK32" i="1"/>
  <c r="AL32" i="1" s="1"/>
  <c r="AK33" i="1"/>
  <c r="AL33" i="1" s="1"/>
  <c r="AK9" i="8"/>
  <c r="AL9" i="8" s="1"/>
  <c r="AK10" i="8"/>
  <c r="AL10" i="8" s="1"/>
  <c r="AK11" i="8"/>
  <c r="AL11" i="8" s="1"/>
  <c r="AK12" i="8"/>
  <c r="AL12" i="8" s="1"/>
  <c r="AK13" i="8"/>
  <c r="AL13" i="8" s="1"/>
  <c r="AK14" i="8"/>
  <c r="AL14" i="8" s="1"/>
  <c r="AK15" i="8"/>
  <c r="AL15" i="8" s="1"/>
  <c r="AK16" i="8"/>
  <c r="AL16" i="8" s="1"/>
  <c r="AK17" i="8"/>
  <c r="AL17" i="8" s="1"/>
  <c r="AK18" i="8"/>
  <c r="AL18" i="8" s="1"/>
  <c r="AK19" i="8"/>
  <c r="AL19" i="8" s="1"/>
  <c r="AK20" i="8"/>
  <c r="AL20" i="8" s="1"/>
  <c r="AK21" i="8"/>
  <c r="AL21" i="8" s="1"/>
  <c r="AK22" i="8"/>
  <c r="AL22" i="8" s="1"/>
  <c r="AK23" i="8"/>
  <c r="AL23" i="8" s="1"/>
  <c r="AK24" i="8"/>
  <c r="AL24" i="8" s="1"/>
  <c r="AK25" i="8"/>
  <c r="AL25" i="8" s="1"/>
  <c r="AK26" i="8"/>
  <c r="AL26" i="8" s="1"/>
  <c r="AK27" i="8"/>
  <c r="AL27" i="8" s="1"/>
  <c r="AK28" i="8"/>
  <c r="AL28" i="8" s="1"/>
  <c r="AK29" i="8"/>
  <c r="AL29" i="8" s="1"/>
  <c r="AK30" i="8"/>
  <c r="AL30" i="8" s="1"/>
  <c r="AK31" i="8"/>
  <c r="AL31" i="8" s="1"/>
  <c r="AK32" i="8"/>
  <c r="AL32" i="8" s="1"/>
  <c r="AK33" i="8"/>
  <c r="AL33" i="8" s="1"/>
  <c r="AK8" i="8" l="1"/>
  <c r="AL8" i="8" s="1"/>
  <c r="AK8" i="1"/>
  <c r="AL8" i="1" s="1"/>
  <c r="AK8" i="9"/>
  <c r="AL8" i="9" s="1"/>
  <c r="AK8" i="6"/>
  <c r="AL8" i="6" s="1"/>
  <c r="AK8" i="3"/>
  <c r="AL8" i="3" s="1"/>
  <c r="AK8" i="2"/>
  <c r="AL8" i="2" s="1"/>
  <c r="Z33" i="8"/>
  <c r="V33" i="8"/>
  <c r="S33" i="8"/>
  <c r="N33" i="8"/>
  <c r="I33" i="8"/>
  <c r="G33" i="8"/>
  <c r="Z32" i="8"/>
  <c r="V32" i="8"/>
  <c r="S32" i="8"/>
  <c r="N32" i="8"/>
  <c r="I32" i="8"/>
  <c r="G32" i="8"/>
  <c r="Z31" i="8"/>
  <c r="V31" i="8"/>
  <c r="S31" i="8"/>
  <c r="N31" i="8"/>
  <c r="I31" i="8"/>
  <c r="G31" i="8"/>
  <c r="Z30" i="8"/>
  <c r="V30" i="8"/>
  <c r="S30" i="8"/>
  <c r="N30" i="8"/>
  <c r="I30" i="8"/>
  <c r="G30" i="8"/>
  <c r="Z29" i="8"/>
  <c r="V29" i="8"/>
  <c r="S29" i="8"/>
  <c r="N29" i="8"/>
  <c r="I29" i="8"/>
  <c r="G29" i="8"/>
  <c r="Z28" i="8"/>
  <c r="V28" i="8"/>
  <c r="S28" i="8"/>
  <c r="N28" i="8"/>
  <c r="I28" i="8"/>
  <c r="G28" i="8"/>
  <c r="Z27" i="8"/>
  <c r="V27" i="8"/>
  <c r="S27" i="8"/>
  <c r="N27" i="8"/>
  <c r="I27" i="8"/>
  <c r="G27" i="8"/>
  <c r="Z26" i="8"/>
  <c r="V26" i="8"/>
  <c r="S26" i="8"/>
  <c r="N26" i="8"/>
  <c r="I26" i="8"/>
  <c r="G26" i="8"/>
  <c r="Z25" i="8"/>
  <c r="V25" i="8"/>
  <c r="S25" i="8"/>
  <c r="N25" i="8"/>
  <c r="I25" i="8"/>
  <c r="G25" i="8"/>
  <c r="Z24" i="8"/>
  <c r="V24" i="8"/>
  <c r="S24" i="8"/>
  <c r="N24" i="8"/>
  <c r="I24" i="8"/>
  <c r="G24" i="8"/>
  <c r="Z23" i="8"/>
  <c r="V23" i="8"/>
  <c r="S23" i="8"/>
  <c r="N23" i="8"/>
  <c r="I23" i="8"/>
  <c r="G23" i="8"/>
  <c r="Z22" i="8"/>
  <c r="V22" i="8"/>
  <c r="S22" i="8"/>
  <c r="N22" i="8"/>
  <c r="I22" i="8"/>
  <c r="G22" i="8"/>
  <c r="Z21" i="8"/>
  <c r="V21" i="8"/>
  <c r="S21" i="8"/>
  <c r="N21" i="8"/>
  <c r="I21" i="8"/>
  <c r="G21" i="8"/>
  <c r="Z20" i="8"/>
  <c r="V20" i="8"/>
  <c r="S20" i="8"/>
  <c r="N20" i="8"/>
  <c r="I20" i="8"/>
  <c r="G20" i="8"/>
  <c r="Z19" i="8"/>
  <c r="V19" i="8"/>
  <c r="S19" i="8"/>
  <c r="N19" i="8"/>
  <c r="I19" i="8"/>
  <c r="G19" i="8"/>
  <c r="Z18" i="8"/>
  <c r="V18" i="8"/>
  <c r="S18" i="8"/>
  <c r="N18" i="8"/>
  <c r="I18" i="8"/>
  <c r="G18" i="8"/>
  <c r="Z17" i="8"/>
  <c r="V17" i="8"/>
  <c r="S17" i="8"/>
  <c r="N17" i="8"/>
  <c r="I17" i="8"/>
  <c r="G17" i="8"/>
  <c r="Z16" i="8"/>
  <c r="V16" i="8"/>
  <c r="S16" i="8"/>
  <c r="N16" i="8"/>
  <c r="I16" i="8"/>
  <c r="G16" i="8"/>
  <c r="Z15" i="8"/>
  <c r="V15" i="8"/>
  <c r="S15" i="8"/>
  <c r="N15" i="8"/>
  <c r="I15" i="8"/>
  <c r="G15" i="8"/>
  <c r="Z14" i="8"/>
  <c r="V14" i="8"/>
  <c r="S14" i="8"/>
  <c r="N14" i="8"/>
  <c r="I14" i="8"/>
  <c r="G14" i="8"/>
  <c r="Z13" i="8"/>
  <c r="V13" i="8"/>
  <c r="S13" i="8"/>
  <c r="N13" i="8"/>
  <c r="I13" i="8"/>
  <c r="G13" i="8"/>
  <c r="Z12" i="8"/>
  <c r="V12" i="8"/>
  <c r="S12" i="8"/>
  <c r="N12" i="8"/>
  <c r="I12" i="8"/>
  <c r="G12" i="8"/>
  <c r="Z11" i="8"/>
  <c r="V11" i="8"/>
  <c r="S11" i="8"/>
  <c r="N11" i="8"/>
  <c r="I11" i="8"/>
  <c r="G11" i="8"/>
  <c r="Z10" i="8"/>
  <c r="V10" i="8"/>
  <c r="S10" i="8"/>
  <c r="N10" i="8"/>
  <c r="I10" i="8"/>
  <c r="G10" i="8"/>
  <c r="Z9" i="8"/>
  <c r="V9" i="8"/>
  <c r="S9" i="8"/>
  <c r="N9" i="8"/>
  <c r="I9" i="8"/>
  <c r="G9" i="8"/>
  <c r="Z8" i="8"/>
  <c r="V8" i="8"/>
  <c r="S8" i="8"/>
  <c r="N8" i="8"/>
  <c r="I8" i="8"/>
  <c r="G8" i="8"/>
  <c r="Z33" i="1"/>
  <c r="V33" i="1"/>
  <c r="S33" i="1"/>
  <c r="N33" i="1"/>
  <c r="I33" i="1"/>
  <c r="G33" i="1"/>
  <c r="Z32" i="1"/>
  <c r="V32" i="1"/>
  <c r="S32" i="1"/>
  <c r="N32" i="1"/>
  <c r="I32" i="1"/>
  <c r="G32" i="1"/>
  <c r="Z31" i="1"/>
  <c r="V31" i="1"/>
  <c r="S31" i="1"/>
  <c r="N31" i="1"/>
  <c r="I31" i="1"/>
  <c r="G31" i="1"/>
  <c r="Z30" i="1"/>
  <c r="V30" i="1"/>
  <c r="S30" i="1"/>
  <c r="N30" i="1"/>
  <c r="I30" i="1"/>
  <c r="G30" i="1"/>
  <c r="Z29" i="1"/>
  <c r="V29" i="1"/>
  <c r="S29" i="1"/>
  <c r="N29" i="1"/>
  <c r="I29" i="1"/>
  <c r="G29" i="1"/>
  <c r="Z28" i="1"/>
  <c r="V28" i="1"/>
  <c r="S28" i="1"/>
  <c r="N28" i="1"/>
  <c r="I28" i="1"/>
  <c r="G28" i="1"/>
  <c r="Z27" i="1"/>
  <c r="V27" i="1"/>
  <c r="S27" i="1"/>
  <c r="N27" i="1"/>
  <c r="I27" i="1"/>
  <c r="G27" i="1"/>
  <c r="Z26" i="1"/>
  <c r="V26" i="1"/>
  <c r="S26" i="1"/>
  <c r="N26" i="1"/>
  <c r="I26" i="1"/>
  <c r="G26" i="1"/>
  <c r="Z25" i="1"/>
  <c r="V25" i="1"/>
  <c r="S25" i="1"/>
  <c r="N25" i="1"/>
  <c r="I25" i="1"/>
  <c r="G25" i="1"/>
  <c r="Z24" i="1"/>
  <c r="V24" i="1"/>
  <c r="S24" i="1"/>
  <c r="N24" i="1"/>
  <c r="I24" i="1"/>
  <c r="G24" i="1"/>
  <c r="Z23" i="1"/>
  <c r="V23" i="1"/>
  <c r="S23" i="1"/>
  <c r="N23" i="1"/>
  <c r="I23" i="1"/>
  <c r="G23" i="1"/>
  <c r="Z22" i="1"/>
  <c r="V22" i="1"/>
  <c r="S22" i="1"/>
  <c r="N22" i="1"/>
  <c r="I22" i="1"/>
  <c r="G22" i="1"/>
  <c r="Z21" i="1"/>
  <c r="V21" i="1"/>
  <c r="S21" i="1"/>
  <c r="N21" i="1"/>
  <c r="I21" i="1"/>
  <c r="G21" i="1"/>
  <c r="Z20" i="1"/>
  <c r="V20" i="1"/>
  <c r="S20" i="1"/>
  <c r="N20" i="1"/>
  <c r="I20" i="1"/>
  <c r="G20" i="1"/>
  <c r="Z19" i="1"/>
  <c r="V19" i="1"/>
  <c r="S19" i="1"/>
  <c r="N19" i="1"/>
  <c r="I19" i="1"/>
  <c r="G19" i="1"/>
  <c r="Z18" i="1"/>
  <c r="V18" i="1"/>
  <c r="S18" i="1"/>
  <c r="N18" i="1"/>
  <c r="I18" i="1"/>
  <c r="G18" i="1"/>
  <c r="Z17" i="1"/>
  <c r="V17" i="1"/>
  <c r="S17" i="1"/>
  <c r="N17" i="1"/>
  <c r="I17" i="1"/>
  <c r="G17" i="1"/>
  <c r="Z16" i="1"/>
  <c r="V16" i="1"/>
  <c r="S16" i="1"/>
  <c r="N16" i="1"/>
  <c r="I16" i="1"/>
  <c r="G16" i="1"/>
  <c r="Z15" i="1"/>
  <c r="V15" i="1"/>
  <c r="S15" i="1"/>
  <c r="N15" i="1"/>
  <c r="I15" i="1"/>
  <c r="G15" i="1"/>
  <c r="Z14" i="1"/>
  <c r="V14" i="1"/>
  <c r="S14" i="1"/>
  <c r="N14" i="1"/>
  <c r="I14" i="1"/>
  <c r="G14" i="1"/>
  <c r="Z13" i="1"/>
  <c r="V13" i="1"/>
  <c r="S13" i="1"/>
  <c r="N13" i="1"/>
  <c r="I13" i="1"/>
  <c r="G13" i="1"/>
  <c r="Z12" i="1"/>
  <c r="V12" i="1"/>
  <c r="S12" i="1"/>
  <c r="N12" i="1"/>
  <c r="I12" i="1"/>
  <c r="G12" i="1"/>
  <c r="Z11" i="1"/>
  <c r="V11" i="1"/>
  <c r="S11" i="1"/>
  <c r="N11" i="1"/>
  <c r="I11" i="1"/>
  <c r="G11" i="1"/>
  <c r="Z10" i="1"/>
  <c r="V10" i="1"/>
  <c r="S10" i="1"/>
  <c r="N10" i="1"/>
  <c r="I10" i="1"/>
  <c r="G10" i="1"/>
  <c r="Z9" i="1"/>
  <c r="V9" i="1"/>
  <c r="S9" i="1"/>
  <c r="N9" i="1"/>
  <c r="I9" i="1"/>
  <c r="G9" i="1"/>
  <c r="Z8" i="1"/>
  <c r="V8" i="1"/>
  <c r="S8" i="1"/>
  <c r="N8" i="1"/>
  <c r="I8" i="1"/>
  <c r="G8" i="1"/>
  <c r="Z33" i="9"/>
  <c r="V33" i="9"/>
  <c r="S33" i="9"/>
  <c r="N33" i="9"/>
  <c r="I33" i="9"/>
  <c r="G33" i="9"/>
  <c r="Z32" i="9"/>
  <c r="V32" i="9"/>
  <c r="S32" i="9"/>
  <c r="N32" i="9"/>
  <c r="I32" i="9"/>
  <c r="G32" i="9"/>
  <c r="Z31" i="9"/>
  <c r="V31" i="9"/>
  <c r="S31" i="9"/>
  <c r="N31" i="9"/>
  <c r="I31" i="9"/>
  <c r="G31" i="9"/>
  <c r="Z30" i="9"/>
  <c r="V30" i="9"/>
  <c r="S30" i="9"/>
  <c r="N30" i="9"/>
  <c r="I30" i="9"/>
  <c r="G30" i="9"/>
  <c r="Z29" i="9"/>
  <c r="V29" i="9"/>
  <c r="S29" i="9"/>
  <c r="N29" i="9"/>
  <c r="I29" i="9"/>
  <c r="G29" i="9"/>
  <c r="Z28" i="9"/>
  <c r="V28" i="9"/>
  <c r="S28" i="9"/>
  <c r="N28" i="9"/>
  <c r="I28" i="9"/>
  <c r="G28" i="9"/>
  <c r="Z27" i="9"/>
  <c r="V27" i="9"/>
  <c r="S27" i="9"/>
  <c r="N27" i="9"/>
  <c r="I27" i="9"/>
  <c r="G27" i="9"/>
  <c r="Z26" i="9"/>
  <c r="V26" i="9"/>
  <c r="S26" i="9"/>
  <c r="N26" i="9"/>
  <c r="I26" i="9"/>
  <c r="G26" i="9"/>
  <c r="Z25" i="9"/>
  <c r="V25" i="9"/>
  <c r="S25" i="9"/>
  <c r="N25" i="9"/>
  <c r="I25" i="9"/>
  <c r="G25" i="9"/>
  <c r="Z24" i="9"/>
  <c r="V24" i="9"/>
  <c r="S24" i="9"/>
  <c r="N24" i="9"/>
  <c r="I24" i="9"/>
  <c r="G24" i="9"/>
  <c r="Z23" i="9"/>
  <c r="V23" i="9"/>
  <c r="S23" i="9"/>
  <c r="N23" i="9"/>
  <c r="I23" i="9"/>
  <c r="G23" i="9"/>
  <c r="Z22" i="9"/>
  <c r="V22" i="9"/>
  <c r="S22" i="9"/>
  <c r="N22" i="9"/>
  <c r="I22" i="9"/>
  <c r="G22" i="9"/>
  <c r="Z21" i="9"/>
  <c r="V21" i="9"/>
  <c r="S21" i="9"/>
  <c r="N21" i="9"/>
  <c r="I21" i="9"/>
  <c r="G21" i="9"/>
  <c r="Z20" i="9"/>
  <c r="V20" i="9"/>
  <c r="S20" i="9"/>
  <c r="N20" i="9"/>
  <c r="I20" i="9"/>
  <c r="G20" i="9"/>
  <c r="Z19" i="9"/>
  <c r="V19" i="9"/>
  <c r="S19" i="9"/>
  <c r="N19" i="9"/>
  <c r="I19" i="9"/>
  <c r="G19" i="9"/>
  <c r="Z18" i="9"/>
  <c r="V18" i="9"/>
  <c r="S18" i="9"/>
  <c r="N18" i="9"/>
  <c r="I18" i="9"/>
  <c r="G18" i="9"/>
  <c r="Z17" i="9"/>
  <c r="V17" i="9"/>
  <c r="S17" i="9"/>
  <c r="N17" i="9"/>
  <c r="I17" i="9"/>
  <c r="G17" i="9"/>
  <c r="Z16" i="9"/>
  <c r="V16" i="9"/>
  <c r="S16" i="9"/>
  <c r="N16" i="9"/>
  <c r="I16" i="9"/>
  <c r="G16" i="9"/>
  <c r="Z15" i="9"/>
  <c r="V15" i="9"/>
  <c r="S15" i="9"/>
  <c r="N15" i="9"/>
  <c r="I15" i="9"/>
  <c r="G15" i="9"/>
  <c r="Z14" i="9"/>
  <c r="V14" i="9"/>
  <c r="S14" i="9"/>
  <c r="N14" i="9"/>
  <c r="I14" i="9"/>
  <c r="G14" i="9"/>
  <c r="Z13" i="9"/>
  <c r="V13" i="9"/>
  <c r="S13" i="9"/>
  <c r="N13" i="9"/>
  <c r="I13" i="9"/>
  <c r="G13" i="9"/>
  <c r="Z12" i="9"/>
  <c r="V12" i="9"/>
  <c r="S12" i="9"/>
  <c r="N12" i="9"/>
  <c r="I12" i="9"/>
  <c r="G12" i="9"/>
  <c r="Z11" i="9"/>
  <c r="V11" i="9"/>
  <c r="S11" i="9"/>
  <c r="N11" i="9"/>
  <c r="I11" i="9"/>
  <c r="G11" i="9"/>
  <c r="Z10" i="9"/>
  <c r="V10" i="9"/>
  <c r="S10" i="9"/>
  <c r="N10" i="9"/>
  <c r="I10" i="9"/>
  <c r="G10" i="9"/>
  <c r="Z9" i="9"/>
  <c r="V9" i="9"/>
  <c r="S9" i="9"/>
  <c r="N9" i="9"/>
  <c r="I9" i="9"/>
  <c r="G9" i="9"/>
  <c r="Z8" i="9"/>
  <c r="V8" i="9"/>
  <c r="S8" i="9"/>
  <c r="N8" i="9"/>
  <c r="I8" i="9"/>
  <c r="G8" i="9"/>
  <c r="Z33" i="6"/>
  <c r="V33" i="6"/>
  <c r="S33" i="6"/>
  <c r="N33" i="6"/>
  <c r="I33" i="6"/>
  <c r="G33" i="6"/>
  <c r="Z32" i="6"/>
  <c r="V32" i="6"/>
  <c r="S32" i="6"/>
  <c r="N32" i="6"/>
  <c r="I32" i="6"/>
  <c r="G32" i="6"/>
  <c r="Z31" i="6"/>
  <c r="V31" i="6"/>
  <c r="S31" i="6"/>
  <c r="N31" i="6"/>
  <c r="I31" i="6"/>
  <c r="G31" i="6"/>
  <c r="Z30" i="6"/>
  <c r="V30" i="6"/>
  <c r="S30" i="6"/>
  <c r="N30" i="6"/>
  <c r="I30" i="6"/>
  <c r="G30" i="6"/>
  <c r="Z29" i="6"/>
  <c r="V29" i="6"/>
  <c r="S29" i="6"/>
  <c r="N29" i="6"/>
  <c r="I29" i="6"/>
  <c r="G29" i="6"/>
  <c r="Z28" i="6"/>
  <c r="V28" i="6"/>
  <c r="S28" i="6"/>
  <c r="N28" i="6"/>
  <c r="I28" i="6"/>
  <c r="G28" i="6"/>
  <c r="Z27" i="6"/>
  <c r="V27" i="6"/>
  <c r="S27" i="6"/>
  <c r="N27" i="6"/>
  <c r="I27" i="6"/>
  <c r="G27" i="6"/>
  <c r="Z26" i="6"/>
  <c r="V26" i="6"/>
  <c r="S26" i="6"/>
  <c r="N26" i="6"/>
  <c r="I26" i="6"/>
  <c r="G26" i="6"/>
  <c r="Z25" i="6"/>
  <c r="V25" i="6"/>
  <c r="S25" i="6"/>
  <c r="N25" i="6"/>
  <c r="I25" i="6"/>
  <c r="G25" i="6"/>
  <c r="Z24" i="6"/>
  <c r="V24" i="6"/>
  <c r="S24" i="6"/>
  <c r="N24" i="6"/>
  <c r="I24" i="6"/>
  <c r="G24" i="6"/>
  <c r="Z23" i="6"/>
  <c r="V23" i="6"/>
  <c r="S23" i="6"/>
  <c r="N23" i="6"/>
  <c r="I23" i="6"/>
  <c r="G23" i="6"/>
  <c r="Z22" i="6"/>
  <c r="V22" i="6"/>
  <c r="S22" i="6"/>
  <c r="N22" i="6"/>
  <c r="I22" i="6"/>
  <c r="G22" i="6"/>
  <c r="Z21" i="6"/>
  <c r="V21" i="6"/>
  <c r="S21" i="6"/>
  <c r="N21" i="6"/>
  <c r="I21" i="6"/>
  <c r="G21" i="6"/>
  <c r="Z20" i="6"/>
  <c r="V20" i="6"/>
  <c r="S20" i="6"/>
  <c r="N20" i="6"/>
  <c r="I20" i="6"/>
  <c r="G20" i="6"/>
  <c r="Z19" i="6"/>
  <c r="V19" i="6"/>
  <c r="S19" i="6"/>
  <c r="N19" i="6"/>
  <c r="I19" i="6"/>
  <c r="G19" i="6"/>
  <c r="Z18" i="6"/>
  <c r="V18" i="6"/>
  <c r="S18" i="6"/>
  <c r="N18" i="6"/>
  <c r="I18" i="6"/>
  <c r="G18" i="6"/>
  <c r="Z17" i="6"/>
  <c r="V17" i="6"/>
  <c r="S17" i="6"/>
  <c r="N17" i="6"/>
  <c r="I17" i="6"/>
  <c r="G17" i="6"/>
  <c r="Z16" i="6"/>
  <c r="V16" i="6"/>
  <c r="S16" i="6"/>
  <c r="N16" i="6"/>
  <c r="I16" i="6"/>
  <c r="G16" i="6"/>
  <c r="Z15" i="6"/>
  <c r="V15" i="6"/>
  <c r="S15" i="6"/>
  <c r="N15" i="6"/>
  <c r="I15" i="6"/>
  <c r="G15" i="6"/>
  <c r="Z14" i="6"/>
  <c r="V14" i="6"/>
  <c r="S14" i="6"/>
  <c r="N14" i="6"/>
  <c r="I14" i="6"/>
  <c r="G14" i="6"/>
  <c r="Z13" i="6"/>
  <c r="V13" i="6"/>
  <c r="S13" i="6"/>
  <c r="N13" i="6"/>
  <c r="I13" i="6"/>
  <c r="G13" i="6"/>
  <c r="Z12" i="6"/>
  <c r="V12" i="6"/>
  <c r="S12" i="6"/>
  <c r="N12" i="6"/>
  <c r="I12" i="6"/>
  <c r="G12" i="6"/>
  <c r="Z11" i="6"/>
  <c r="V11" i="6"/>
  <c r="S11" i="6"/>
  <c r="N11" i="6"/>
  <c r="I11" i="6"/>
  <c r="G11" i="6"/>
  <c r="Z10" i="6"/>
  <c r="V10" i="6"/>
  <c r="S10" i="6"/>
  <c r="N10" i="6"/>
  <c r="I10" i="6"/>
  <c r="G10" i="6"/>
  <c r="Z9" i="6"/>
  <c r="V9" i="6"/>
  <c r="S9" i="6"/>
  <c r="N9" i="6"/>
  <c r="I9" i="6"/>
  <c r="G9" i="6"/>
  <c r="Z8" i="6"/>
  <c r="V8" i="6"/>
  <c r="S8" i="6"/>
  <c r="N8" i="6"/>
  <c r="I8" i="6"/>
  <c r="G8" i="6"/>
  <c r="Z33" i="3"/>
  <c r="V33" i="3"/>
  <c r="S33" i="3"/>
  <c r="N33" i="3"/>
  <c r="I33" i="3"/>
  <c r="G33" i="3"/>
  <c r="Z32" i="3"/>
  <c r="V32" i="3"/>
  <c r="S32" i="3"/>
  <c r="N32" i="3"/>
  <c r="I32" i="3"/>
  <c r="G32" i="3"/>
  <c r="Z31" i="3"/>
  <c r="V31" i="3"/>
  <c r="S31" i="3"/>
  <c r="N31" i="3"/>
  <c r="I31" i="3"/>
  <c r="G31" i="3"/>
  <c r="Z30" i="3"/>
  <c r="V30" i="3"/>
  <c r="S30" i="3"/>
  <c r="N30" i="3"/>
  <c r="I30" i="3"/>
  <c r="G30" i="3"/>
  <c r="Z29" i="3"/>
  <c r="V29" i="3"/>
  <c r="S29" i="3"/>
  <c r="N29" i="3"/>
  <c r="I29" i="3"/>
  <c r="G29" i="3"/>
  <c r="Z28" i="3"/>
  <c r="V28" i="3"/>
  <c r="S28" i="3"/>
  <c r="N28" i="3"/>
  <c r="I28" i="3"/>
  <c r="G28" i="3"/>
  <c r="Z27" i="3"/>
  <c r="V27" i="3"/>
  <c r="S27" i="3"/>
  <c r="N27" i="3"/>
  <c r="I27" i="3"/>
  <c r="G27" i="3"/>
  <c r="Z26" i="3"/>
  <c r="V26" i="3"/>
  <c r="S26" i="3"/>
  <c r="N26" i="3"/>
  <c r="I26" i="3"/>
  <c r="G26" i="3"/>
  <c r="Z25" i="3"/>
  <c r="V25" i="3"/>
  <c r="S25" i="3"/>
  <c r="N25" i="3"/>
  <c r="I25" i="3"/>
  <c r="G25" i="3"/>
  <c r="Z24" i="3"/>
  <c r="V24" i="3"/>
  <c r="S24" i="3"/>
  <c r="N24" i="3"/>
  <c r="I24" i="3"/>
  <c r="G24" i="3"/>
  <c r="Z23" i="3"/>
  <c r="V23" i="3"/>
  <c r="S23" i="3"/>
  <c r="N23" i="3"/>
  <c r="I23" i="3"/>
  <c r="G23" i="3"/>
  <c r="Z22" i="3"/>
  <c r="V22" i="3"/>
  <c r="S22" i="3"/>
  <c r="N22" i="3"/>
  <c r="I22" i="3"/>
  <c r="G22" i="3"/>
  <c r="Z21" i="3"/>
  <c r="V21" i="3"/>
  <c r="S21" i="3"/>
  <c r="N21" i="3"/>
  <c r="I21" i="3"/>
  <c r="G21" i="3"/>
  <c r="Z20" i="3"/>
  <c r="V20" i="3"/>
  <c r="S20" i="3"/>
  <c r="N20" i="3"/>
  <c r="I20" i="3"/>
  <c r="G20" i="3"/>
  <c r="Z19" i="3"/>
  <c r="V19" i="3"/>
  <c r="S19" i="3"/>
  <c r="N19" i="3"/>
  <c r="I19" i="3"/>
  <c r="G19" i="3"/>
  <c r="Z18" i="3"/>
  <c r="V18" i="3"/>
  <c r="S18" i="3"/>
  <c r="N18" i="3"/>
  <c r="I18" i="3"/>
  <c r="G18" i="3"/>
  <c r="Z17" i="3"/>
  <c r="V17" i="3"/>
  <c r="S17" i="3"/>
  <c r="N17" i="3"/>
  <c r="I17" i="3"/>
  <c r="G17" i="3"/>
  <c r="Z16" i="3"/>
  <c r="V16" i="3"/>
  <c r="S16" i="3"/>
  <c r="N16" i="3"/>
  <c r="I16" i="3"/>
  <c r="G16" i="3"/>
  <c r="Z15" i="3"/>
  <c r="V15" i="3"/>
  <c r="S15" i="3"/>
  <c r="N15" i="3"/>
  <c r="I15" i="3"/>
  <c r="G15" i="3"/>
  <c r="Z14" i="3"/>
  <c r="V14" i="3"/>
  <c r="S14" i="3"/>
  <c r="N14" i="3"/>
  <c r="I14" i="3"/>
  <c r="G14" i="3"/>
  <c r="Z13" i="3"/>
  <c r="V13" i="3"/>
  <c r="S13" i="3"/>
  <c r="N13" i="3"/>
  <c r="I13" i="3"/>
  <c r="G13" i="3"/>
  <c r="Z12" i="3"/>
  <c r="V12" i="3"/>
  <c r="S12" i="3"/>
  <c r="N12" i="3"/>
  <c r="I12" i="3"/>
  <c r="G12" i="3"/>
  <c r="Z11" i="3"/>
  <c r="V11" i="3"/>
  <c r="S11" i="3"/>
  <c r="N11" i="3"/>
  <c r="I11" i="3"/>
  <c r="G11" i="3"/>
  <c r="Z10" i="3"/>
  <c r="V10" i="3"/>
  <c r="S10" i="3"/>
  <c r="N10" i="3"/>
  <c r="I10" i="3"/>
  <c r="G10" i="3"/>
  <c r="Z9" i="3"/>
  <c r="V9" i="3"/>
  <c r="S9" i="3"/>
  <c r="N9" i="3"/>
  <c r="I9" i="3"/>
  <c r="G9" i="3"/>
  <c r="Z8" i="3"/>
  <c r="V8" i="3"/>
  <c r="S8" i="3"/>
  <c r="N8" i="3"/>
  <c r="I8" i="3"/>
  <c r="G8" i="3"/>
  <c r="AA8" i="6" l="1"/>
  <c r="AA16" i="6"/>
  <c r="AA19" i="8"/>
  <c r="AB19" i="8" s="1"/>
  <c r="AD19" i="8" s="1"/>
  <c r="AE19" i="8" s="1"/>
  <c r="AG19" i="8" s="1"/>
  <c r="AH19" i="8" s="1"/>
  <c r="AA33" i="8"/>
  <c r="AA24" i="6"/>
  <c r="AA32" i="6"/>
  <c r="AA21" i="3"/>
  <c r="AA23" i="3"/>
  <c r="AB23" i="3" s="1"/>
  <c r="AD23" i="3" s="1"/>
  <c r="AE23" i="3" s="1"/>
  <c r="AG23" i="3" s="1"/>
  <c r="AH23" i="3" s="1"/>
  <c r="AA16" i="8"/>
  <c r="AA24" i="8"/>
  <c r="AB24" i="8" s="1"/>
  <c r="AD24" i="8" s="1"/>
  <c r="AE24" i="8" s="1"/>
  <c r="AG24" i="8" s="1"/>
  <c r="AH24" i="8" s="1"/>
  <c r="AA32" i="8"/>
  <c r="AA8" i="8"/>
  <c r="AB8" i="8" s="1"/>
  <c r="AD8" i="8" s="1"/>
  <c r="AE8" i="8" s="1"/>
  <c r="AA15" i="8"/>
  <c r="AA18" i="8"/>
  <c r="AB18" i="8" s="1"/>
  <c r="AD18" i="8" s="1"/>
  <c r="AE18" i="8" s="1"/>
  <c r="AG18" i="8" s="1"/>
  <c r="AH18" i="8" s="1"/>
  <c r="AA23" i="8"/>
  <c r="AB23" i="8" s="1"/>
  <c r="AD23" i="8" s="1"/>
  <c r="AE23" i="8" s="1"/>
  <c r="AG23" i="8" s="1"/>
  <c r="AH23" i="8" s="1"/>
  <c r="AA31" i="8"/>
  <c r="AB31" i="8" s="1"/>
  <c r="AD31" i="8" s="1"/>
  <c r="AE31" i="8" s="1"/>
  <c r="AG31" i="8" s="1"/>
  <c r="AH31" i="8" s="1"/>
  <c r="AA14" i="8"/>
  <c r="AA22" i="8"/>
  <c r="AB22" i="8" s="1"/>
  <c r="AD22" i="8" s="1"/>
  <c r="AE22" i="8" s="1"/>
  <c r="AG22" i="8" s="1"/>
  <c r="AH22" i="8" s="1"/>
  <c r="AA30" i="8"/>
  <c r="AB30" i="8" s="1"/>
  <c r="AD30" i="8" s="1"/>
  <c r="AE30" i="8" s="1"/>
  <c r="AG30" i="8" s="1"/>
  <c r="AH30" i="8" s="1"/>
  <c r="AA21" i="8"/>
  <c r="AB21" i="8" s="1"/>
  <c r="AD21" i="8" s="1"/>
  <c r="AE21" i="8" s="1"/>
  <c r="AG21" i="8" s="1"/>
  <c r="AH21" i="8" s="1"/>
  <c r="AA29" i="8"/>
  <c r="AA8" i="1"/>
  <c r="AA12" i="1"/>
  <c r="AB12" i="1" s="1"/>
  <c r="AD12" i="1" s="1"/>
  <c r="AE12" i="1" s="1"/>
  <c r="AH12" i="1" s="1"/>
  <c r="AA16" i="1"/>
  <c r="AB16" i="1" s="1"/>
  <c r="AD16" i="1" s="1"/>
  <c r="AE16" i="1" s="1"/>
  <c r="AG16" i="1" s="1"/>
  <c r="AH16" i="1" s="1"/>
  <c r="AA20" i="1"/>
  <c r="AB20" i="1" s="1"/>
  <c r="AD20" i="1" s="1"/>
  <c r="AE20" i="1" s="1"/>
  <c r="AG20" i="1" s="1"/>
  <c r="AH20" i="1" s="1"/>
  <c r="AA24" i="1"/>
  <c r="AA28" i="1"/>
  <c r="AB28" i="1" s="1"/>
  <c r="AD28" i="1" s="1"/>
  <c r="AE28" i="1" s="1"/>
  <c r="AG28" i="1" s="1"/>
  <c r="AH28" i="1" s="1"/>
  <c r="AA32" i="1"/>
  <c r="AA10" i="1"/>
  <c r="AB10" i="1" s="1"/>
  <c r="AD10" i="1" s="1"/>
  <c r="AE10" i="1" s="1"/>
  <c r="AG10" i="1" s="1"/>
  <c r="AH10" i="1" s="1"/>
  <c r="AA14" i="1"/>
  <c r="AB14" i="1" s="1"/>
  <c r="AD14" i="1" s="1"/>
  <c r="AE14" i="1" s="1"/>
  <c r="AG14" i="1" s="1"/>
  <c r="AH14" i="1" s="1"/>
  <c r="AA18" i="1"/>
  <c r="AB18" i="1" s="1"/>
  <c r="AD18" i="1" s="1"/>
  <c r="AE18" i="1" s="1"/>
  <c r="AG18" i="1" s="1"/>
  <c r="AH18" i="1" s="1"/>
  <c r="AA22" i="1"/>
  <c r="AB22" i="1" s="1"/>
  <c r="AD22" i="1" s="1"/>
  <c r="AE22" i="1" s="1"/>
  <c r="AG22" i="1" s="1"/>
  <c r="AH22" i="1" s="1"/>
  <c r="AA26" i="1"/>
  <c r="AB26" i="1" s="1"/>
  <c r="AD26" i="1" s="1"/>
  <c r="AE26" i="1" s="1"/>
  <c r="AG26" i="1" s="1"/>
  <c r="AH26" i="1" s="1"/>
  <c r="AA30" i="1"/>
  <c r="AA9" i="1"/>
  <c r="AB9" i="1" s="1"/>
  <c r="AD9" i="1" s="1"/>
  <c r="AE9" i="1" s="1"/>
  <c r="AG9" i="1" s="1"/>
  <c r="AH9" i="1" s="1"/>
  <c r="AA11" i="1"/>
  <c r="AB11" i="1" s="1"/>
  <c r="AD11" i="1" s="1"/>
  <c r="AE11" i="1" s="1"/>
  <c r="AG11" i="1" s="1"/>
  <c r="AH11" i="1" s="1"/>
  <c r="AA15" i="1"/>
  <c r="AB15" i="1" s="1"/>
  <c r="AD15" i="1" s="1"/>
  <c r="AE15" i="1" s="1"/>
  <c r="AG15" i="1" s="1"/>
  <c r="AH15" i="1" s="1"/>
  <c r="AA17" i="1"/>
  <c r="AA19" i="1"/>
  <c r="AB19" i="1" s="1"/>
  <c r="AD19" i="1" s="1"/>
  <c r="AE19" i="1" s="1"/>
  <c r="AG19" i="1" s="1"/>
  <c r="AH19" i="1" s="1"/>
  <c r="AA21" i="1"/>
  <c r="AB21" i="1" s="1"/>
  <c r="AD21" i="1" s="1"/>
  <c r="AE21" i="1" s="1"/>
  <c r="AG21" i="1" s="1"/>
  <c r="AH21" i="1" s="1"/>
  <c r="AA23" i="1"/>
  <c r="AA25" i="1"/>
  <c r="AA27" i="1"/>
  <c r="AB27" i="1" s="1"/>
  <c r="AD27" i="1" s="1"/>
  <c r="AE27" i="1" s="1"/>
  <c r="AG27" i="1" s="1"/>
  <c r="AH27" i="1" s="1"/>
  <c r="AA31" i="1"/>
  <c r="AB31" i="1" s="1"/>
  <c r="AD31" i="1" s="1"/>
  <c r="AE31" i="1" s="1"/>
  <c r="AG31" i="1" s="1"/>
  <c r="AH31" i="1" s="1"/>
  <c r="AA33" i="1"/>
  <c r="AB33" i="1" s="1"/>
  <c r="AD33" i="1" s="1"/>
  <c r="AE33" i="1" s="1"/>
  <c r="AG33" i="1" s="1"/>
  <c r="AH33" i="1" s="1"/>
  <c r="AB30" i="1"/>
  <c r="AD30" i="1" s="1"/>
  <c r="AE30" i="1" s="1"/>
  <c r="AG30" i="1" s="1"/>
  <c r="AH30" i="1" s="1"/>
  <c r="AA29" i="1"/>
  <c r="AB29" i="1" s="1"/>
  <c r="AD29" i="1" s="1"/>
  <c r="AE29" i="1" s="1"/>
  <c r="AG29" i="1" s="1"/>
  <c r="AH29" i="1" s="1"/>
  <c r="AA13" i="1"/>
  <c r="AB13" i="1" s="1"/>
  <c r="AD13" i="1" s="1"/>
  <c r="AE13" i="1" s="1"/>
  <c r="AG13" i="1" s="1"/>
  <c r="AH13" i="1" s="1"/>
  <c r="AA10" i="9"/>
  <c r="AA18" i="9"/>
  <c r="AB18" i="9" s="1"/>
  <c r="AD18" i="9" s="1"/>
  <c r="AE18" i="9" s="1"/>
  <c r="AG18" i="9" s="1"/>
  <c r="AH18" i="9" s="1"/>
  <c r="AA22" i="9"/>
  <c r="AA26" i="9"/>
  <c r="AB26" i="9" s="1"/>
  <c r="AD26" i="9" s="1"/>
  <c r="AE26" i="9" s="1"/>
  <c r="AG26" i="9" s="1"/>
  <c r="AH26" i="9" s="1"/>
  <c r="AA20" i="9"/>
  <c r="AA8" i="9"/>
  <c r="AA9" i="9"/>
  <c r="AB9" i="9" s="1"/>
  <c r="AD9" i="9" s="1"/>
  <c r="AE9" i="9" s="1"/>
  <c r="AG9" i="9" s="1"/>
  <c r="AH9" i="9" s="1"/>
  <c r="AA15" i="9"/>
  <c r="AB15" i="9" s="1"/>
  <c r="AD15" i="9" s="1"/>
  <c r="AE15" i="9" s="1"/>
  <c r="AG15" i="9" s="1"/>
  <c r="AH15" i="9" s="1"/>
  <c r="AA16" i="9"/>
  <c r="AA19" i="9"/>
  <c r="AB19" i="9" s="1"/>
  <c r="AD19" i="9" s="1"/>
  <c r="AE19" i="9" s="1"/>
  <c r="AG19" i="9" s="1"/>
  <c r="AH19" i="9" s="1"/>
  <c r="AA21" i="9"/>
  <c r="AA23" i="9"/>
  <c r="AB23" i="9" s="1"/>
  <c r="AD23" i="9" s="1"/>
  <c r="AE23" i="9" s="1"/>
  <c r="AG23" i="9" s="1"/>
  <c r="AH23" i="9" s="1"/>
  <c r="AA24" i="9"/>
  <c r="AA25" i="9"/>
  <c r="AB25" i="9" s="1"/>
  <c r="AD25" i="9" s="1"/>
  <c r="AE25" i="9" s="1"/>
  <c r="AG25" i="9" s="1"/>
  <c r="AH25" i="9" s="1"/>
  <c r="AA31" i="9"/>
  <c r="AA32" i="9"/>
  <c r="AB32" i="9" s="1"/>
  <c r="AD32" i="9" s="1"/>
  <c r="AE32" i="9" s="1"/>
  <c r="AG32" i="9" s="1"/>
  <c r="AH32" i="9" s="1"/>
  <c r="AA13" i="6"/>
  <c r="AA21" i="6"/>
  <c r="AA23" i="6"/>
  <c r="AA25" i="6"/>
  <c r="AB25" i="6" s="1"/>
  <c r="AD25" i="6" s="1"/>
  <c r="AE25" i="6" s="1"/>
  <c r="AG25" i="6" s="1"/>
  <c r="AH25" i="6" s="1"/>
  <c r="AA29" i="6"/>
  <c r="AA10" i="6"/>
  <c r="AA12" i="6"/>
  <c r="AB12" i="6" s="1"/>
  <c r="AD12" i="6" s="1"/>
  <c r="AE12" i="6" s="1"/>
  <c r="AH12" i="6" s="1"/>
  <c r="AA20" i="6"/>
  <c r="AB20" i="6" s="1"/>
  <c r="AD20" i="6" s="1"/>
  <c r="AE20" i="6" s="1"/>
  <c r="AG20" i="6" s="1"/>
  <c r="AH20" i="6" s="1"/>
  <c r="AA26" i="6"/>
  <c r="AB26" i="6" s="1"/>
  <c r="AD26" i="6" s="1"/>
  <c r="AE26" i="6" s="1"/>
  <c r="AG26" i="6" s="1"/>
  <c r="AH26" i="6" s="1"/>
  <c r="AA28" i="6"/>
  <c r="AA14" i="6"/>
  <c r="AA18" i="6"/>
  <c r="AB18" i="6" s="1"/>
  <c r="AD18" i="6" s="1"/>
  <c r="AE18" i="6" s="1"/>
  <c r="AG18" i="6" s="1"/>
  <c r="AH18" i="6" s="1"/>
  <c r="AA19" i="6"/>
  <c r="AB19" i="6" s="1"/>
  <c r="AD19" i="6" s="1"/>
  <c r="AE19" i="6" s="1"/>
  <c r="AG19" i="6" s="1"/>
  <c r="AH19" i="6" s="1"/>
  <c r="AA22" i="6"/>
  <c r="AA30" i="6"/>
  <c r="AB30" i="6" s="1"/>
  <c r="AD30" i="6" s="1"/>
  <c r="AE30" i="6" s="1"/>
  <c r="AG30" i="6" s="1"/>
  <c r="AH30" i="6" s="1"/>
  <c r="AA8" i="3"/>
  <c r="AA32" i="3"/>
  <c r="AB32" i="3" s="1"/>
  <c r="AD32" i="3" s="1"/>
  <c r="AA16" i="3"/>
  <c r="AB16" i="3" s="1"/>
  <c r="AD16" i="3" s="1"/>
  <c r="AE16" i="3" s="1"/>
  <c r="AG16" i="3" s="1"/>
  <c r="AH16" i="3" s="1"/>
  <c r="AA20" i="3"/>
  <c r="AB20" i="3" s="1"/>
  <c r="AD20" i="3" s="1"/>
  <c r="AE20" i="3" s="1"/>
  <c r="AG20" i="3" s="1"/>
  <c r="AH20" i="3" s="1"/>
  <c r="AA24" i="3"/>
  <c r="AA18" i="3"/>
  <c r="AB18" i="3" s="1"/>
  <c r="AD18" i="3" s="1"/>
  <c r="AE18" i="3" s="1"/>
  <c r="AG18" i="3" s="1"/>
  <c r="AH18" i="3" s="1"/>
  <c r="AA12" i="3"/>
  <c r="AB12" i="3" s="1"/>
  <c r="AD12" i="3" s="1"/>
  <c r="AE12" i="3" s="1"/>
  <c r="AH12" i="3" s="1"/>
  <c r="AA9" i="3"/>
  <c r="AB9" i="3" s="1"/>
  <c r="AD9" i="3" s="1"/>
  <c r="AA14" i="3"/>
  <c r="AA15" i="3"/>
  <c r="AB15" i="3" s="1"/>
  <c r="AD15" i="3" s="1"/>
  <c r="AA17" i="3"/>
  <c r="AB17" i="3" s="1"/>
  <c r="AD17" i="3" s="1"/>
  <c r="AE17" i="3" s="1"/>
  <c r="AG17" i="3" s="1"/>
  <c r="AH17" i="3" s="1"/>
  <c r="AA19" i="3"/>
  <c r="AB19" i="3" s="1"/>
  <c r="AD19" i="3" s="1"/>
  <c r="AE19" i="3" s="1"/>
  <c r="AG19" i="3" s="1"/>
  <c r="AH19" i="3" s="1"/>
  <c r="AA22" i="3"/>
  <c r="AA25" i="3"/>
  <c r="AB25" i="3" s="1"/>
  <c r="AD25" i="3" s="1"/>
  <c r="AE25" i="3" s="1"/>
  <c r="AG25" i="3" s="1"/>
  <c r="AH25" i="3" s="1"/>
  <c r="AA30" i="3"/>
  <c r="AB30" i="3" s="1"/>
  <c r="AD30" i="3" s="1"/>
  <c r="AE30" i="3" s="1"/>
  <c r="AG30" i="3" s="1"/>
  <c r="AH30" i="3" s="1"/>
  <c r="AA31" i="3"/>
  <c r="AB31" i="3" s="1"/>
  <c r="AD31" i="3" s="1"/>
  <c r="AE31" i="3" s="1"/>
  <c r="AG31" i="3" s="1"/>
  <c r="AH31" i="3" s="1"/>
  <c r="AA20" i="8"/>
  <c r="AB20" i="8" s="1"/>
  <c r="AD20" i="8" s="1"/>
  <c r="AE20" i="8" s="1"/>
  <c r="AG20" i="8" s="1"/>
  <c r="AH20" i="8" s="1"/>
  <c r="AA28" i="8"/>
  <c r="AB28" i="8" s="1"/>
  <c r="AD28" i="8" s="1"/>
  <c r="AE28" i="8" s="1"/>
  <c r="AG28" i="8" s="1"/>
  <c r="AH28" i="8" s="1"/>
  <c r="AA12" i="8"/>
  <c r="AB12" i="8" s="1"/>
  <c r="AD12" i="8" s="1"/>
  <c r="AE12" i="8" s="1"/>
  <c r="AH12" i="8" s="1"/>
  <c r="AA17" i="8"/>
  <c r="AB17" i="8" s="1"/>
  <c r="AD17" i="8" s="1"/>
  <c r="AE17" i="8" s="1"/>
  <c r="AG17" i="8" s="1"/>
  <c r="AH17" i="8" s="1"/>
  <c r="AA13" i="8"/>
  <c r="AB13" i="8" s="1"/>
  <c r="AD13" i="8" s="1"/>
  <c r="AE13" i="8" s="1"/>
  <c r="AG13" i="8" s="1"/>
  <c r="AH13" i="8" s="1"/>
  <c r="AA27" i="8"/>
  <c r="AB27" i="8" s="1"/>
  <c r="AD27" i="8" s="1"/>
  <c r="AE27" i="8" s="1"/>
  <c r="AG27" i="8" s="1"/>
  <c r="AH27" i="8" s="1"/>
  <c r="AA11" i="8"/>
  <c r="AB11" i="8" s="1"/>
  <c r="AD11" i="8" s="1"/>
  <c r="AE11" i="8" s="1"/>
  <c r="AG11" i="8" s="1"/>
  <c r="AH11" i="8" s="1"/>
  <c r="AB29" i="8"/>
  <c r="AD29" i="8" s="1"/>
  <c r="AE29" i="8" s="1"/>
  <c r="AG29" i="8" s="1"/>
  <c r="AH29" i="8" s="1"/>
  <c r="AA26" i="8"/>
  <c r="AB26" i="8" s="1"/>
  <c r="AD26" i="8" s="1"/>
  <c r="AE26" i="8" s="1"/>
  <c r="AG26" i="8" s="1"/>
  <c r="AH26" i="8" s="1"/>
  <c r="AA10" i="8"/>
  <c r="AB10" i="8" s="1"/>
  <c r="AD10" i="8" s="1"/>
  <c r="AE10" i="8" s="1"/>
  <c r="AG10" i="8" s="1"/>
  <c r="AH10" i="8" s="1"/>
  <c r="AA25" i="8"/>
  <c r="AB25" i="8" s="1"/>
  <c r="AD25" i="8" s="1"/>
  <c r="AE25" i="8" s="1"/>
  <c r="AG25" i="8" s="1"/>
  <c r="AH25" i="8" s="1"/>
  <c r="AA9" i="8"/>
  <c r="AB9" i="8" s="1"/>
  <c r="AD9" i="8" s="1"/>
  <c r="AE9" i="8" s="1"/>
  <c r="AG9" i="8" s="1"/>
  <c r="AH9" i="8" s="1"/>
  <c r="AB33" i="8"/>
  <c r="AD33" i="8" s="1"/>
  <c r="AE33" i="8" s="1"/>
  <c r="AG33" i="8" s="1"/>
  <c r="AH33" i="8" s="1"/>
  <c r="AB15" i="8"/>
  <c r="AD15" i="8" s="1"/>
  <c r="AE15" i="8" s="1"/>
  <c r="AG15" i="8" s="1"/>
  <c r="AH15" i="8" s="1"/>
  <c r="AB16" i="8"/>
  <c r="AD16" i="8" s="1"/>
  <c r="AE16" i="8" s="1"/>
  <c r="AG16" i="8" s="1"/>
  <c r="AH16" i="8" s="1"/>
  <c r="AB32" i="8"/>
  <c r="AD32" i="8" s="1"/>
  <c r="AE32" i="8" s="1"/>
  <c r="AG32" i="8" s="1"/>
  <c r="AH32" i="8" s="1"/>
  <c r="AB14" i="8"/>
  <c r="AD14" i="8" s="1"/>
  <c r="AE14" i="8" s="1"/>
  <c r="AG14" i="8" s="1"/>
  <c r="AH14" i="8" s="1"/>
  <c r="AB8" i="1"/>
  <c r="AD8" i="1" s="1"/>
  <c r="AB24" i="1"/>
  <c r="AD24" i="1" s="1"/>
  <c r="AE24" i="1" s="1"/>
  <c r="AG24" i="1" s="1"/>
  <c r="AH24" i="1" s="1"/>
  <c r="AB32" i="1"/>
  <c r="AD32" i="1" s="1"/>
  <c r="AE32" i="1" s="1"/>
  <c r="AG32" i="1" s="1"/>
  <c r="AH32" i="1" s="1"/>
  <c r="AB17" i="1"/>
  <c r="AD17" i="1" s="1"/>
  <c r="AE17" i="1" s="1"/>
  <c r="AG17" i="1" s="1"/>
  <c r="AH17" i="1" s="1"/>
  <c r="AB25" i="1"/>
  <c r="AD25" i="1" s="1"/>
  <c r="AE25" i="1" s="1"/>
  <c r="AG25" i="1" s="1"/>
  <c r="AH25" i="1" s="1"/>
  <c r="AB23" i="1"/>
  <c r="AD23" i="1" s="1"/>
  <c r="AE23" i="1" s="1"/>
  <c r="AG23" i="1" s="1"/>
  <c r="AH23" i="1" s="1"/>
  <c r="AA27" i="9"/>
  <c r="AB27" i="9" s="1"/>
  <c r="AD27" i="9" s="1"/>
  <c r="AE27" i="9" s="1"/>
  <c r="AG27" i="9" s="1"/>
  <c r="AH27" i="9" s="1"/>
  <c r="AA11" i="9"/>
  <c r="AB11" i="9" s="1"/>
  <c r="AD11" i="9" s="1"/>
  <c r="AE11" i="9" s="1"/>
  <c r="AG11" i="9" s="1"/>
  <c r="AH11" i="9" s="1"/>
  <c r="AB20" i="9"/>
  <c r="AD20" i="9" s="1"/>
  <c r="AE20" i="9" s="1"/>
  <c r="AG20" i="9" s="1"/>
  <c r="AH20" i="9" s="1"/>
  <c r="AA17" i="9"/>
  <c r="AB17" i="9" s="1"/>
  <c r="AD17" i="9" s="1"/>
  <c r="AE17" i="9" s="1"/>
  <c r="AG17" i="9" s="1"/>
  <c r="AH17" i="9" s="1"/>
  <c r="AA30" i="9"/>
  <c r="AB30" i="9" s="1"/>
  <c r="AD30" i="9" s="1"/>
  <c r="AE30" i="9" s="1"/>
  <c r="AG30" i="9" s="1"/>
  <c r="AH30" i="9" s="1"/>
  <c r="AA14" i="9"/>
  <c r="AB14" i="9" s="1"/>
  <c r="AD14" i="9" s="1"/>
  <c r="AE14" i="9" s="1"/>
  <c r="AG14" i="9" s="1"/>
  <c r="AH14" i="9" s="1"/>
  <c r="AA33" i="9"/>
  <c r="AB33" i="9" s="1"/>
  <c r="AD33" i="9" s="1"/>
  <c r="AE33" i="9" s="1"/>
  <c r="AG33" i="9" s="1"/>
  <c r="AH33" i="9" s="1"/>
  <c r="AA29" i="9"/>
  <c r="AB29" i="9" s="1"/>
  <c r="AD29" i="9" s="1"/>
  <c r="AE29" i="9" s="1"/>
  <c r="AG29" i="9" s="1"/>
  <c r="AH29" i="9" s="1"/>
  <c r="AA13" i="9"/>
  <c r="AB13" i="9" s="1"/>
  <c r="AD13" i="9" s="1"/>
  <c r="AE13" i="9" s="1"/>
  <c r="AG13" i="9" s="1"/>
  <c r="AH13" i="9" s="1"/>
  <c r="AB31" i="9"/>
  <c r="AD31" i="9" s="1"/>
  <c r="AE31" i="9" s="1"/>
  <c r="AG31" i="9" s="1"/>
  <c r="AH31" i="9" s="1"/>
  <c r="AA28" i="9"/>
  <c r="AB28" i="9" s="1"/>
  <c r="AD28" i="9" s="1"/>
  <c r="AE28" i="9" s="1"/>
  <c r="AG28" i="9" s="1"/>
  <c r="AH28" i="9" s="1"/>
  <c r="AA12" i="9"/>
  <c r="AB12" i="9" s="1"/>
  <c r="AD12" i="9" s="1"/>
  <c r="AE12" i="9" s="1"/>
  <c r="AH12" i="9" s="1"/>
  <c r="AB10" i="9"/>
  <c r="AD10" i="9" s="1"/>
  <c r="AE10" i="9" s="1"/>
  <c r="AG10" i="9" s="1"/>
  <c r="AH10" i="9" s="1"/>
  <c r="AB21" i="9"/>
  <c r="AD21" i="9" s="1"/>
  <c r="AE21" i="9" s="1"/>
  <c r="AG21" i="9" s="1"/>
  <c r="AH21" i="9" s="1"/>
  <c r="AB16" i="9"/>
  <c r="AD16" i="9" s="1"/>
  <c r="AE16" i="9" s="1"/>
  <c r="AG16" i="9" s="1"/>
  <c r="AH16" i="9" s="1"/>
  <c r="AB24" i="9"/>
  <c r="AD24" i="9" s="1"/>
  <c r="AE24" i="9" s="1"/>
  <c r="AG24" i="9" s="1"/>
  <c r="AH24" i="9" s="1"/>
  <c r="AB22" i="9"/>
  <c r="AD22" i="9" s="1"/>
  <c r="AE22" i="9" s="1"/>
  <c r="AG22" i="9" s="1"/>
  <c r="AH22" i="9" s="1"/>
  <c r="AB8" i="9"/>
  <c r="AD8" i="9" s="1"/>
  <c r="AA33" i="6"/>
  <c r="AB33" i="6" s="1"/>
  <c r="AD33" i="6" s="1"/>
  <c r="AE33" i="6" s="1"/>
  <c r="AG33" i="6" s="1"/>
  <c r="AH33" i="6" s="1"/>
  <c r="AA17" i="6"/>
  <c r="AB17" i="6" s="1"/>
  <c r="AD17" i="6" s="1"/>
  <c r="AE17" i="6" s="1"/>
  <c r="AG17" i="6" s="1"/>
  <c r="AH17" i="6" s="1"/>
  <c r="AA31" i="6"/>
  <c r="AB31" i="6" s="1"/>
  <c r="AD31" i="6" s="1"/>
  <c r="AE31" i="6" s="1"/>
  <c r="AG31" i="6" s="1"/>
  <c r="AH31" i="6" s="1"/>
  <c r="AB16" i="6"/>
  <c r="AD16" i="6" s="1"/>
  <c r="AE16" i="6" s="1"/>
  <c r="AG16" i="6" s="1"/>
  <c r="AH16" i="6" s="1"/>
  <c r="AB32" i="6"/>
  <c r="AD32" i="6" s="1"/>
  <c r="AE32" i="6" s="1"/>
  <c r="AG32" i="6" s="1"/>
  <c r="AH32" i="6" s="1"/>
  <c r="AA15" i="6"/>
  <c r="AB15" i="6" s="1"/>
  <c r="AD15" i="6" s="1"/>
  <c r="AE15" i="6" s="1"/>
  <c r="AG15" i="6" s="1"/>
  <c r="AH15" i="6" s="1"/>
  <c r="AA11" i="6"/>
  <c r="AB11" i="6" s="1"/>
  <c r="AD11" i="6" s="1"/>
  <c r="AE11" i="6" s="1"/>
  <c r="AG11" i="6" s="1"/>
  <c r="AH11" i="6" s="1"/>
  <c r="AB28" i="6"/>
  <c r="AD28" i="6" s="1"/>
  <c r="AE28" i="6" s="1"/>
  <c r="AG28" i="6" s="1"/>
  <c r="AH28" i="6" s="1"/>
  <c r="AA27" i="6"/>
  <c r="AB27" i="6" s="1"/>
  <c r="AD27" i="6" s="1"/>
  <c r="AE27" i="6" s="1"/>
  <c r="AG27" i="6" s="1"/>
  <c r="AH27" i="6" s="1"/>
  <c r="AB14" i="6"/>
  <c r="AD14" i="6" s="1"/>
  <c r="AE14" i="6" s="1"/>
  <c r="AG14" i="6" s="1"/>
  <c r="AH14" i="6" s="1"/>
  <c r="AB22" i="6"/>
  <c r="AD22" i="6" s="1"/>
  <c r="AE22" i="6" s="1"/>
  <c r="AG22" i="6" s="1"/>
  <c r="AH22" i="6" s="1"/>
  <c r="AA9" i="6"/>
  <c r="AB9" i="6" s="1"/>
  <c r="AD9" i="6" s="1"/>
  <c r="AE9" i="6" s="1"/>
  <c r="AG9" i="6" s="1"/>
  <c r="AH9" i="6" s="1"/>
  <c r="AB23" i="6"/>
  <c r="AD23" i="6" s="1"/>
  <c r="AE23" i="6" s="1"/>
  <c r="AG23" i="6" s="1"/>
  <c r="AH23" i="6" s="1"/>
  <c r="AB10" i="6"/>
  <c r="AD10" i="6" s="1"/>
  <c r="AE10" i="6" s="1"/>
  <c r="AG10" i="6" s="1"/>
  <c r="AH10" i="6" s="1"/>
  <c r="AB13" i="6"/>
  <c r="AD13" i="6" s="1"/>
  <c r="AE13" i="6" s="1"/>
  <c r="AG13" i="6" s="1"/>
  <c r="AH13" i="6" s="1"/>
  <c r="AB21" i="6"/>
  <c r="AD21" i="6" s="1"/>
  <c r="AE21" i="6" s="1"/>
  <c r="AG21" i="6" s="1"/>
  <c r="AH21" i="6" s="1"/>
  <c r="AB29" i="6"/>
  <c r="AD29" i="6" s="1"/>
  <c r="AE29" i="6" s="1"/>
  <c r="AG29" i="6" s="1"/>
  <c r="AH29" i="6" s="1"/>
  <c r="AB24" i="6"/>
  <c r="AD24" i="6" s="1"/>
  <c r="AE24" i="6" s="1"/>
  <c r="AG24" i="6" s="1"/>
  <c r="AH24" i="6" s="1"/>
  <c r="AB8" i="6"/>
  <c r="AD8" i="6" s="1"/>
  <c r="AA33" i="3"/>
  <c r="AB33" i="3" s="1"/>
  <c r="AD33" i="3" s="1"/>
  <c r="AE33" i="3" s="1"/>
  <c r="AG33" i="3" s="1"/>
  <c r="AH33" i="3" s="1"/>
  <c r="AA27" i="3"/>
  <c r="AB27" i="3" s="1"/>
  <c r="AD27" i="3" s="1"/>
  <c r="AE27" i="3" s="1"/>
  <c r="AG27" i="3" s="1"/>
  <c r="AH27" i="3" s="1"/>
  <c r="AA11" i="3"/>
  <c r="AB11" i="3" s="1"/>
  <c r="AD11" i="3" s="1"/>
  <c r="AE11" i="3" s="1"/>
  <c r="AG11" i="3" s="1"/>
  <c r="AH11" i="3" s="1"/>
  <c r="AA29" i="3"/>
  <c r="AB29" i="3" s="1"/>
  <c r="AD29" i="3" s="1"/>
  <c r="AE29" i="3" s="1"/>
  <c r="AG29" i="3" s="1"/>
  <c r="AH29" i="3" s="1"/>
  <c r="AA26" i="3"/>
  <c r="AB26" i="3" s="1"/>
  <c r="AD26" i="3" s="1"/>
  <c r="AE26" i="3" s="1"/>
  <c r="AG26" i="3" s="1"/>
  <c r="AH26" i="3" s="1"/>
  <c r="AA10" i="3"/>
  <c r="AB10" i="3" s="1"/>
  <c r="AD10" i="3" s="1"/>
  <c r="AE10" i="3" s="1"/>
  <c r="AG10" i="3" s="1"/>
  <c r="AH10" i="3" s="1"/>
  <c r="AA28" i="3"/>
  <c r="AB28" i="3" s="1"/>
  <c r="AD28" i="3" s="1"/>
  <c r="AE28" i="3" s="1"/>
  <c r="AG28" i="3" s="1"/>
  <c r="AH28" i="3" s="1"/>
  <c r="AB14" i="3"/>
  <c r="AD14" i="3" s="1"/>
  <c r="AE14" i="3" s="1"/>
  <c r="AG14" i="3" s="1"/>
  <c r="AH14" i="3" s="1"/>
  <c r="AB22" i="3"/>
  <c r="AD22" i="3" s="1"/>
  <c r="AE22" i="3" s="1"/>
  <c r="AG22" i="3" s="1"/>
  <c r="AH22" i="3" s="1"/>
  <c r="AA13" i="3"/>
  <c r="AB13" i="3" s="1"/>
  <c r="AD13" i="3" s="1"/>
  <c r="AE13" i="3" s="1"/>
  <c r="AG13" i="3" s="1"/>
  <c r="AH13" i="3" s="1"/>
  <c r="AB24" i="3"/>
  <c r="AD24" i="3" s="1"/>
  <c r="AE24" i="3" s="1"/>
  <c r="AG24" i="3" s="1"/>
  <c r="AH24" i="3" s="1"/>
  <c r="AB21" i="3"/>
  <c r="AD21" i="3" s="1"/>
  <c r="AE21" i="3" s="1"/>
  <c r="AG21" i="3" s="1"/>
  <c r="AH21" i="3" s="1"/>
  <c r="AB8" i="3"/>
  <c r="AD8" i="3" s="1"/>
  <c r="Z33" i="2" l="1"/>
  <c r="V33" i="2"/>
  <c r="S33" i="2"/>
  <c r="N33" i="2"/>
  <c r="I33" i="2"/>
  <c r="G33" i="2"/>
  <c r="Z32" i="2"/>
  <c r="V32" i="2"/>
  <c r="S32" i="2"/>
  <c r="N32" i="2"/>
  <c r="I32" i="2"/>
  <c r="G32" i="2"/>
  <c r="Z31" i="2"/>
  <c r="V31" i="2"/>
  <c r="S31" i="2"/>
  <c r="N31" i="2"/>
  <c r="I31" i="2"/>
  <c r="G31" i="2"/>
  <c r="Z30" i="2"/>
  <c r="V30" i="2"/>
  <c r="S30" i="2"/>
  <c r="N30" i="2"/>
  <c r="I30" i="2"/>
  <c r="G30" i="2"/>
  <c r="Z29" i="2"/>
  <c r="V29" i="2"/>
  <c r="S29" i="2"/>
  <c r="N29" i="2"/>
  <c r="I29" i="2"/>
  <c r="G29" i="2"/>
  <c r="Z28" i="2"/>
  <c r="V28" i="2"/>
  <c r="S28" i="2"/>
  <c r="N28" i="2"/>
  <c r="I28" i="2"/>
  <c r="G28" i="2"/>
  <c r="Z27" i="2"/>
  <c r="V27" i="2"/>
  <c r="S27" i="2"/>
  <c r="N27" i="2"/>
  <c r="I27" i="2"/>
  <c r="G27" i="2"/>
  <c r="Z26" i="2"/>
  <c r="V26" i="2"/>
  <c r="S26" i="2"/>
  <c r="N26" i="2"/>
  <c r="I26" i="2"/>
  <c r="G26" i="2"/>
  <c r="Z25" i="2"/>
  <c r="V25" i="2"/>
  <c r="S25" i="2"/>
  <c r="N25" i="2"/>
  <c r="I25" i="2"/>
  <c r="G25" i="2"/>
  <c r="Z24" i="2"/>
  <c r="V24" i="2"/>
  <c r="S24" i="2"/>
  <c r="N24" i="2"/>
  <c r="I24" i="2"/>
  <c r="G24" i="2"/>
  <c r="Z23" i="2"/>
  <c r="V23" i="2"/>
  <c r="S23" i="2"/>
  <c r="N23" i="2"/>
  <c r="I23" i="2"/>
  <c r="G23" i="2"/>
  <c r="Z22" i="2"/>
  <c r="V22" i="2"/>
  <c r="S22" i="2"/>
  <c r="N22" i="2"/>
  <c r="I22" i="2"/>
  <c r="G22" i="2"/>
  <c r="Z21" i="2"/>
  <c r="V21" i="2"/>
  <c r="S21" i="2"/>
  <c r="N21" i="2"/>
  <c r="I21" i="2"/>
  <c r="G21" i="2"/>
  <c r="Z20" i="2"/>
  <c r="V20" i="2"/>
  <c r="S20" i="2"/>
  <c r="N20" i="2"/>
  <c r="I20" i="2"/>
  <c r="G20" i="2"/>
  <c r="Z19" i="2"/>
  <c r="V19" i="2"/>
  <c r="S19" i="2"/>
  <c r="N19" i="2"/>
  <c r="I19" i="2"/>
  <c r="G19" i="2"/>
  <c r="Z18" i="2"/>
  <c r="V18" i="2"/>
  <c r="S18" i="2"/>
  <c r="N18" i="2"/>
  <c r="I18" i="2"/>
  <c r="G18" i="2"/>
  <c r="Z17" i="2"/>
  <c r="V17" i="2"/>
  <c r="S17" i="2"/>
  <c r="N17" i="2"/>
  <c r="I17" i="2"/>
  <c r="G17" i="2"/>
  <c r="Z16" i="2"/>
  <c r="V16" i="2"/>
  <c r="S16" i="2"/>
  <c r="N16" i="2"/>
  <c r="I16" i="2"/>
  <c r="G16" i="2"/>
  <c r="Z15" i="2"/>
  <c r="V15" i="2"/>
  <c r="S15" i="2"/>
  <c r="N15" i="2"/>
  <c r="I15" i="2"/>
  <c r="G15" i="2"/>
  <c r="Z14" i="2"/>
  <c r="V14" i="2"/>
  <c r="S14" i="2"/>
  <c r="N14" i="2"/>
  <c r="I14" i="2"/>
  <c r="G14" i="2"/>
  <c r="Z13" i="2"/>
  <c r="V13" i="2"/>
  <c r="S13" i="2"/>
  <c r="N13" i="2"/>
  <c r="I13" i="2"/>
  <c r="G13" i="2"/>
  <c r="Z12" i="2"/>
  <c r="V12" i="2"/>
  <c r="S12" i="2"/>
  <c r="N12" i="2"/>
  <c r="I12" i="2"/>
  <c r="G12" i="2"/>
  <c r="Z11" i="2"/>
  <c r="V11" i="2"/>
  <c r="S11" i="2"/>
  <c r="N11" i="2"/>
  <c r="I11" i="2"/>
  <c r="G11" i="2"/>
  <c r="Z10" i="2"/>
  <c r="V10" i="2"/>
  <c r="S10" i="2"/>
  <c r="N10" i="2"/>
  <c r="I10" i="2"/>
  <c r="G10" i="2"/>
  <c r="Z9" i="2"/>
  <c r="V9" i="2"/>
  <c r="S9" i="2"/>
  <c r="N9" i="2"/>
  <c r="I9" i="2"/>
  <c r="G9" i="2"/>
  <c r="Z8" i="2"/>
  <c r="V8" i="2"/>
  <c r="S8" i="2"/>
  <c r="N8" i="2"/>
  <c r="I8" i="2"/>
  <c r="G8" i="2"/>
  <c r="AA11" i="2" l="1"/>
  <c r="AA13" i="2"/>
  <c r="AA15" i="2"/>
  <c r="AB15" i="2" s="1"/>
  <c r="AD15" i="2" s="1"/>
  <c r="AE15" i="2" s="1"/>
  <c r="AG15" i="2" s="1"/>
  <c r="AH15" i="2" s="1"/>
  <c r="AA19" i="2"/>
  <c r="AB19" i="2" s="1"/>
  <c r="AD19" i="2" s="1"/>
  <c r="AE19" i="2" s="1"/>
  <c r="AG19" i="2" s="1"/>
  <c r="AH19" i="2" s="1"/>
  <c r="AA23" i="2"/>
  <c r="AA27" i="2"/>
  <c r="AA29" i="2"/>
  <c r="AB29" i="2" s="1"/>
  <c r="AD29" i="2" s="1"/>
  <c r="AE29" i="2" s="1"/>
  <c r="AG29" i="2" s="1"/>
  <c r="AH29" i="2" s="1"/>
  <c r="AA31" i="2"/>
  <c r="AB31" i="2" s="1"/>
  <c r="AD31" i="2" s="1"/>
  <c r="AE31" i="2" s="1"/>
  <c r="AG31" i="2" s="1"/>
  <c r="AH31" i="2" s="1"/>
  <c r="AA33" i="2"/>
  <c r="AA8" i="2"/>
  <c r="AB8" i="2" s="1"/>
  <c r="AD8" i="2" s="1"/>
  <c r="AA10" i="2"/>
  <c r="AA12" i="2"/>
  <c r="AB12" i="2" s="1"/>
  <c r="AD12" i="2" s="1"/>
  <c r="AE12" i="2" s="1"/>
  <c r="AH12" i="2" s="1"/>
  <c r="AA14" i="2"/>
  <c r="AB14" i="2" s="1"/>
  <c r="AD14" i="2" s="1"/>
  <c r="AE14" i="2" s="1"/>
  <c r="AG14" i="2" s="1"/>
  <c r="AH14" i="2" s="1"/>
  <c r="AA16" i="2"/>
  <c r="AA18" i="2"/>
  <c r="AA20" i="2"/>
  <c r="AA22" i="2"/>
  <c r="AB22" i="2" s="1"/>
  <c r="AD22" i="2" s="1"/>
  <c r="AE22" i="2" s="1"/>
  <c r="AG22" i="2" s="1"/>
  <c r="AH22" i="2" s="1"/>
  <c r="AA24" i="2"/>
  <c r="AB24" i="2" s="1"/>
  <c r="AD24" i="2" s="1"/>
  <c r="AE24" i="2" s="1"/>
  <c r="AG24" i="2" s="1"/>
  <c r="AH24" i="2" s="1"/>
  <c r="AA26" i="2"/>
  <c r="AB26" i="2" s="1"/>
  <c r="AD26" i="2" s="1"/>
  <c r="AE26" i="2" s="1"/>
  <c r="AG26" i="2" s="1"/>
  <c r="AH26" i="2" s="1"/>
  <c r="AA28" i="2"/>
  <c r="AB28" i="2" s="1"/>
  <c r="AD28" i="2" s="1"/>
  <c r="AE28" i="2" s="1"/>
  <c r="AG28" i="2" s="1"/>
  <c r="AH28" i="2" s="1"/>
  <c r="AA30" i="2"/>
  <c r="AB30" i="2" s="1"/>
  <c r="AD30" i="2" s="1"/>
  <c r="AE30" i="2" s="1"/>
  <c r="AG30" i="2" s="1"/>
  <c r="AH30" i="2" s="1"/>
  <c r="AA32" i="2"/>
  <c r="AA9" i="2"/>
  <c r="AB9" i="2" s="1"/>
  <c r="AD9" i="2" s="1"/>
  <c r="AE9" i="2" s="1"/>
  <c r="AG9" i="2" s="1"/>
  <c r="AH9" i="2" s="1"/>
  <c r="AB20" i="2"/>
  <c r="AD20" i="2" s="1"/>
  <c r="AE20" i="2" s="1"/>
  <c r="AG20" i="2" s="1"/>
  <c r="AH20" i="2" s="1"/>
  <c r="AA17" i="2"/>
  <c r="AB17" i="2" s="1"/>
  <c r="AD17" i="2" s="1"/>
  <c r="AE17" i="2" s="1"/>
  <c r="AG17" i="2" s="1"/>
  <c r="AH17" i="2" s="1"/>
  <c r="AA21" i="2"/>
  <c r="AB21" i="2" s="1"/>
  <c r="AD21" i="2" s="1"/>
  <c r="AE21" i="2" s="1"/>
  <c r="AG21" i="2" s="1"/>
  <c r="AH21" i="2" s="1"/>
  <c r="AA25" i="2"/>
  <c r="AB25" i="2" s="1"/>
  <c r="AD25" i="2" s="1"/>
  <c r="AE25" i="2" s="1"/>
  <c r="AG25" i="2" s="1"/>
  <c r="AH25" i="2" s="1"/>
  <c r="AB13" i="2"/>
  <c r="AD13" i="2" s="1"/>
  <c r="AE13" i="2" s="1"/>
  <c r="AG13" i="2" s="1"/>
  <c r="AH13" i="2" s="1"/>
  <c r="AB11" i="2"/>
  <c r="AD11" i="2" s="1"/>
  <c r="AE11" i="2" s="1"/>
  <c r="AG11" i="2" s="1"/>
  <c r="AH11" i="2" s="1"/>
  <c r="AB16" i="2"/>
  <c r="AD16" i="2" s="1"/>
  <c r="AE16" i="2" s="1"/>
  <c r="AG16" i="2" s="1"/>
  <c r="AH16" i="2" s="1"/>
  <c r="AB27" i="2"/>
  <c r="AD27" i="2" s="1"/>
  <c r="AE27" i="2" s="1"/>
  <c r="AG27" i="2" s="1"/>
  <c r="AH27" i="2" s="1"/>
  <c r="AB32" i="2"/>
  <c r="AD32" i="2" s="1"/>
  <c r="AE32" i="2" s="1"/>
  <c r="AG32" i="2" s="1"/>
  <c r="AH32" i="2" s="1"/>
  <c r="AB33" i="2"/>
  <c r="AD33" i="2" s="1"/>
  <c r="AE33" i="2" s="1"/>
  <c r="AG33" i="2" s="1"/>
  <c r="AH33" i="2" s="1"/>
  <c r="AB23" i="2"/>
  <c r="AD23" i="2" s="1"/>
  <c r="AE23" i="2" s="1"/>
  <c r="AG23" i="2" s="1"/>
  <c r="AH23" i="2" s="1"/>
  <c r="AB10" i="2"/>
  <c r="AD10" i="2" s="1"/>
  <c r="AE10" i="2" s="1"/>
  <c r="AG10" i="2" s="1"/>
  <c r="AH10" i="2" s="1"/>
  <c r="AB18" i="2"/>
  <c r="AD18" i="2" s="1"/>
  <c r="AE18" i="2" s="1"/>
  <c r="AG18" i="2" s="1"/>
  <c r="AH18" i="2" s="1"/>
  <c r="AE8" i="9" l="1"/>
  <c r="AG8" i="9" s="1"/>
  <c r="AG8" i="8"/>
  <c r="AE8" i="6"/>
  <c r="AG8" i="6" s="1"/>
  <c r="AE8" i="3"/>
  <c r="AG8" i="3" s="1"/>
  <c r="AE8" i="2"/>
  <c r="AG8" i="2" s="1"/>
  <c r="AH8" i="9" l="1"/>
  <c r="AH8" i="8"/>
  <c r="AH8" i="6"/>
  <c r="AH8" i="3"/>
  <c r="AH8" i="2"/>
  <c r="AE8" i="1"/>
  <c r="AG8" i="1" s="1"/>
  <c r="AH8" i="1" l="1"/>
</calcChain>
</file>

<file path=xl/sharedStrings.xml><?xml version="1.0" encoding="utf-8"?>
<sst xmlns="http://schemas.openxmlformats.org/spreadsheetml/2006/main" count="396" uniqueCount="61">
  <si>
    <t>LP</t>
  </si>
  <si>
    <t>NAZWA GMINY</t>
  </si>
  <si>
    <t>Zrzuty bytowe</t>
  </si>
  <si>
    <t>Zrzuty komunalne</t>
  </si>
  <si>
    <t>Zrzuty przemysłowe</t>
  </si>
  <si>
    <t>Zrzuty opadowe</t>
  </si>
  <si>
    <t>Zrzuty (bez opadowych) - suma</t>
  </si>
  <si>
    <t>Klasa</t>
  </si>
  <si>
    <t>WSKAŹNIK DO OCENY WRAŻLIWOŚCI 1</t>
  </si>
  <si>
    <t xml:space="preserve">liczba ludności </t>
  </si>
  <si>
    <t>liczba osób korzystająca z oczyszczalni</t>
  </si>
  <si>
    <t>Udział korzystających z OŚ [%]</t>
  </si>
  <si>
    <t>WSKAŹNIK DO OCENY WRAŻLIWOŚCI 2</t>
  </si>
  <si>
    <t>Powierzchnia zabudowy [ha]</t>
  </si>
  <si>
    <t>Długość sieci kan. [km]</t>
  </si>
  <si>
    <t>Gęstość sieci do pow. obsz. zabud. [km/km2]</t>
  </si>
  <si>
    <t>WSKAŹNIK DO OCENY WRAŻLIWOŚCI 3</t>
  </si>
  <si>
    <t>Przyłącza kan. [szt.]</t>
  </si>
  <si>
    <t>WSKAŹNIK DO OCENY WRAŻLIWOŚCI 4</t>
  </si>
  <si>
    <t>średnia liczba awarii w latach 2019-2021</t>
  </si>
  <si>
    <t>liczba aw./km sieci [aw./km/rok]</t>
  </si>
  <si>
    <t>WSKAŹNIK DO OCENY WRAŻLIWOŚCI 5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</si>
  <si>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</si>
  <si>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</si>
  <si>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</si>
  <si>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</si>
  <si>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</si>
  <si>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</si>
  <si>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</si>
  <si>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</si>
  <si>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</si>
  <si>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</si>
  <si>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</si>
  <si>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</si>
  <si>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</si>
  <si>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</si>
  <si>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</si>
  <si>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</si>
  <si>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</si>
  <si>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brak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</si>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</sst>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/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777671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A43AB55-C688-5574-A81F-522C35922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396671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49A7C7C-D71F-0CE8-B397-885EF8B33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491921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CFAEB3F-8090-9153-64BD-1BC44D46A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42885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15A2290-48B6-81F4-0F84-B44162181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2064</xdr:colOff>
      <xdr:row>5</xdr:row>
      <xdr:rowOff>72691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00CC320-267E-0CED-745C-1FDC7349F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97314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DCE955F-5988-5D42-38FC-259FEF33C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00196-061E-4C7E-870E-9C154E49A485}">
  <dimension ref="A6:AL33"/>
  <sheetViews>
    <sheetView zoomScale="80" zoomScaleNormal="80" workbookViewId="0"/>
  </sheetViews>
  <sheetFormatPr defaultRowHeight="15" x14ac:dyDescent="0.25"/>
  <cols>
    <col min="2" max="2" width="27.85546875" customWidth="1"/>
    <col min="3" max="3" width="12.7109375" customWidth="1"/>
    <col min="4" max="4" width="13.28515625" customWidth="1"/>
    <col min="5" max="5" width="17.7109375" customWidth="1"/>
    <col min="6" max="6" width="10.7109375" customWidth="1"/>
    <col min="7" max="7" width="15.28515625" customWidth="1"/>
    <col min="9" max="9" width="20.5703125" customWidth="1"/>
    <col min="10" max="10" width="12" customWidth="1"/>
    <col min="11" max="11" width="17.140625" customWidth="1"/>
    <col min="12" max="12" width="12.5703125" customWidth="1"/>
    <col min="14" max="14" width="18.7109375" customWidth="1"/>
    <col min="17" max="18" width="11" customWidth="1"/>
    <col min="19" max="19" width="13" customWidth="1"/>
    <col min="20" max="20" width="12" customWidth="1"/>
    <col min="26" max="26" width="12.7109375" customWidth="1"/>
    <col min="31" max="31" width="11" customWidth="1"/>
    <col min="32" max="32" width="16.28515625" customWidth="1"/>
    <col min="33" max="33" width="16.42578125" customWidth="1"/>
    <col min="34" max="34" width="15.85546875" customWidth="1"/>
    <col min="35" max="35" width="16.5703125" customWidth="1"/>
    <col min="36" max="36" width="16.28515625" customWidth="1"/>
    <col min="37" max="37" width="15.28515625" customWidth="1"/>
    <col min="38" max="38" width="17.7109375" customWidth="1"/>
  </cols>
  <sheetData>
    <row r="6" spans="1:38" ht="15.75" thickBot="1" x14ac:dyDescent="0.3"/>
    <row r="7" spans="1:38" ht="90" x14ac:dyDescent="0.25">
      <c r="A7" s="11" t="s">
        <v>0</v>
      </c>
      <c r="B7" s="12" t="s">
        <v>1</v>
      </c>
      <c r="C7" s="19" t="s">
        <v>2</v>
      </c>
      <c r="D7" s="20" t="s">
        <v>3</v>
      </c>
      <c r="E7" s="20" t="s">
        <v>4</v>
      </c>
      <c r="F7" s="20" t="s">
        <v>5</v>
      </c>
      <c r="G7" s="20" t="s">
        <v>6</v>
      </c>
      <c r="H7" s="20" t="s">
        <v>7</v>
      </c>
      <c r="I7" s="21" t="s">
        <v>8</v>
      </c>
      <c r="J7" s="19" t="s">
        <v>9</v>
      </c>
      <c r="K7" s="20" t="s">
        <v>10</v>
      </c>
      <c r="L7" s="20" t="s">
        <v>11</v>
      </c>
      <c r="M7" s="20" t="s">
        <v>7</v>
      </c>
      <c r="N7" s="21" t="s">
        <v>12</v>
      </c>
      <c r="O7" s="19" t="s">
        <v>13</v>
      </c>
      <c r="P7" s="20" t="s">
        <v>14</v>
      </c>
      <c r="Q7" s="20" t="s">
        <v>15</v>
      </c>
      <c r="R7" s="20" t="s">
        <v>7</v>
      </c>
      <c r="S7" s="21" t="s">
        <v>16</v>
      </c>
      <c r="T7" s="19" t="s">
        <v>17</v>
      </c>
      <c r="U7" s="20" t="s">
        <v>7</v>
      </c>
      <c r="V7" s="21" t="s">
        <v>18</v>
      </c>
      <c r="W7" s="19" t="s">
        <v>19</v>
      </c>
      <c r="X7" s="20" t="s">
        <v>20</v>
      </c>
      <c r="Y7" s="20" t="s">
        <v>7</v>
      </c>
      <c r="Z7" s="21" t="s">
        <v>21</v>
      </c>
      <c r="AA7" s="18" t="s">
        <v>22</v>
      </c>
      <c r="AB7" s="35" t="s">
        <v>23</v>
      </c>
      <c r="AC7" s="35" t="s">
        <v>24</v>
      </c>
      <c r="AD7" s="36" t="s">
        <v>25</v>
      </c>
      <c r="AE7" s="38" t="s">
        <v>26</v>
      </c>
      <c r="AF7" s="38" t="s">
        <v>27</v>
      </c>
      <c r="AG7" s="41" t="s">
        <v>28</v>
      </c>
      <c r="AH7" s="38" t="s">
        <v>29</v>
      </c>
      <c r="AI7" s="10" t="s">
        <v>30</v>
      </c>
      <c r="AJ7" s="10" t="s">
        <v>31</v>
      </c>
      <c r="AK7" s="10" t="s">
        <v>32</v>
      </c>
      <c r="AL7" s="10" t="s">
        <v>33</v>
      </c>
    </row>
    <row r="8" spans="1:38" x14ac:dyDescent="0.25">
      <c r="A8" s="13">
        <v>1</v>
      </c>
      <c r="B8" s="14" t="s">
        <v>34</v>
      </c>
      <c r="C8" s="22">
        <v>1</v>
      </c>
      <c r="D8" s="6">
        <v>2</v>
      </c>
      <c r="E8" s="6">
        <v>0</v>
      </c>
      <c r="F8" s="6">
        <v>0</v>
      </c>
      <c r="G8" s="6">
        <f t="shared" ref="G8:G33" si="0">SUM(C8:E8)</f>
        <v>3</v>
      </c>
      <c r="H8" s="5">
        <v>3</v>
      </c>
      <c r="I8" s="23">
        <f t="shared" ref="I8:I33" si="1">H8</f>
        <v>3</v>
      </c>
      <c r="J8" s="22">
        <v>16931</v>
      </c>
      <c r="K8" s="6">
        <v>10927</v>
      </c>
      <c r="L8" s="7">
        <v>64.53842064851456</v>
      </c>
      <c r="M8" s="5">
        <v>3</v>
      </c>
      <c r="N8" s="23">
        <f t="shared" ref="N8:N33" si="2">M8</f>
        <v>3</v>
      </c>
      <c r="O8" s="29">
        <v>1983.64</v>
      </c>
      <c r="P8" s="6">
        <v>82</v>
      </c>
      <c r="Q8" s="7">
        <v>4.1338146034562717</v>
      </c>
      <c r="R8" s="6">
        <v>2</v>
      </c>
      <c r="S8" s="23">
        <f t="shared" ref="S8:S33" si="3">R8</f>
        <v>2</v>
      </c>
      <c r="T8" s="22">
        <v>1878</v>
      </c>
      <c r="U8" s="6">
        <v>4</v>
      </c>
      <c r="V8" s="23">
        <f t="shared" ref="V8:V33" si="4">U8</f>
        <v>4</v>
      </c>
      <c r="W8" s="32">
        <v>14</v>
      </c>
      <c r="X8" s="8">
        <v>0.17073170731707318</v>
      </c>
      <c r="Y8" s="6">
        <v>3</v>
      </c>
      <c r="Z8" s="23">
        <f t="shared" ref="Z8:Z33" si="5">Y8</f>
        <v>3</v>
      </c>
      <c r="AA8" s="31">
        <f t="shared" ref="AA8:AA33" si="6">(0.4*I8+0*N8+0.1*S8+0.1*V8+0.4*Z8)</f>
        <v>3.0000000000000004</v>
      </c>
      <c r="AB8" s="5">
        <f t="shared" ref="AB8:AB33" si="7">IF(AA8&lt;1.5,1,IF(AA8&lt;2.5,2,IF(AA8&lt;3.5,3,4)))</f>
        <v>3</v>
      </c>
      <c r="AC8" s="4">
        <v>4</v>
      </c>
      <c r="AD8" s="37">
        <f t="shared" ref="AD8:AD33" si="8">AB8*AC8</f>
        <v>12</v>
      </c>
      <c r="AE8" s="39">
        <f t="shared" ref="AE8:AE33" si="9">IF(AD8&lt;3,1,IF(AD8&lt;5,2,IF(AD8&lt;12,3,4)))</f>
        <v>4</v>
      </c>
      <c r="AF8" s="39">
        <v>2</v>
      </c>
      <c r="AG8" s="42">
        <f>AE8-AF8</f>
        <v>2</v>
      </c>
      <c r="AH8" s="46">
        <f>IF(AG8&lt;-1,1,IF(AG8&lt;1,2,IF(AG8=1,3,4)))</f>
        <v>4</v>
      </c>
      <c r="AI8" s="9">
        <v>3</v>
      </c>
      <c r="AJ8" s="89">
        <v>6</v>
      </c>
      <c r="AK8" s="9">
        <f>AI8*AJ8</f>
        <v>18</v>
      </c>
      <c r="AL8" s="90">
        <f>IF(AK8&lt;6,1,IF(AK8&lt;12,2,IF(AK8&lt;18,3,4)))</f>
        <v>4</v>
      </c>
    </row>
    <row r="9" spans="1:38" x14ac:dyDescent="0.25">
      <c r="A9" s="13">
        <v>2</v>
      </c>
      <c r="B9" s="14" t="s">
        <v>35</v>
      </c>
      <c r="C9" s="22">
        <v>1</v>
      </c>
      <c r="D9" s="6">
        <v>1</v>
      </c>
      <c r="E9" s="6">
        <v>1</v>
      </c>
      <c r="F9" s="6">
        <v>3</v>
      </c>
      <c r="G9" s="6">
        <f t="shared" si="0"/>
        <v>3</v>
      </c>
      <c r="H9" s="5">
        <v>3</v>
      </c>
      <c r="I9" s="23">
        <f t="shared" si="1"/>
        <v>3</v>
      </c>
      <c r="J9" s="22">
        <v>3582</v>
      </c>
      <c r="K9" s="6">
        <v>2842</v>
      </c>
      <c r="L9" s="7">
        <v>79.341150195421548</v>
      </c>
      <c r="M9" s="5">
        <v>3</v>
      </c>
      <c r="N9" s="23">
        <f t="shared" si="2"/>
        <v>3</v>
      </c>
      <c r="O9" s="29">
        <v>244.9</v>
      </c>
      <c r="P9" s="6">
        <v>22</v>
      </c>
      <c r="Q9" s="7">
        <v>8.9832584728460603</v>
      </c>
      <c r="R9" s="6">
        <v>3</v>
      </c>
      <c r="S9" s="23">
        <f t="shared" si="3"/>
        <v>3</v>
      </c>
      <c r="T9" s="22">
        <v>379</v>
      </c>
      <c r="U9" s="6">
        <v>2</v>
      </c>
      <c r="V9" s="23">
        <f t="shared" si="4"/>
        <v>2</v>
      </c>
      <c r="W9" s="32">
        <v>23</v>
      </c>
      <c r="X9" s="8">
        <v>1.0454545454545454</v>
      </c>
      <c r="Y9" s="6">
        <v>4</v>
      </c>
      <c r="Z9" s="23">
        <f t="shared" si="5"/>
        <v>4</v>
      </c>
      <c r="AA9" s="31">
        <f t="shared" si="6"/>
        <v>3.3000000000000003</v>
      </c>
      <c r="AB9" s="5">
        <f t="shared" si="7"/>
        <v>3</v>
      </c>
      <c r="AC9" s="4">
        <v>1</v>
      </c>
      <c r="AD9" s="37">
        <f t="shared" si="8"/>
        <v>3</v>
      </c>
      <c r="AE9" s="39">
        <f t="shared" si="9"/>
        <v>2</v>
      </c>
      <c r="AF9" s="39">
        <v>2</v>
      </c>
      <c r="AG9" s="42">
        <f>AE9-AF9</f>
        <v>0</v>
      </c>
      <c r="AH9" s="44">
        <f>IF(AG9&lt;-1,1,IF(AG9&lt;1,2,IF(AG9=1,3,4)))</f>
        <v>2</v>
      </c>
      <c r="AI9" s="9">
        <v>3</v>
      </c>
      <c r="AJ9" s="89">
        <v>6</v>
      </c>
      <c r="AK9" s="9">
        <f t="shared" ref="AK9:AK33" si="10">AI9*AJ9</f>
        <v>18</v>
      </c>
      <c r="AL9" s="90">
        <f t="shared" ref="AL9:AL33" si="11">IF(AK9&lt;6,1,IF(AK9&lt;12,2,IF(AK9&lt;18,3,4)))</f>
        <v>4</v>
      </c>
    </row>
    <row r="10" spans="1:38" x14ac:dyDescent="0.25">
      <c r="A10" s="13">
        <v>3</v>
      </c>
      <c r="B10" s="15" t="s">
        <v>36</v>
      </c>
      <c r="C10" s="22">
        <v>0</v>
      </c>
      <c r="D10" s="6">
        <v>0</v>
      </c>
      <c r="E10" s="6">
        <v>0</v>
      </c>
      <c r="F10" s="6">
        <v>10</v>
      </c>
      <c r="G10" s="6">
        <f t="shared" si="0"/>
        <v>0</v>
      </c>
      <c r="H10" s="5">
        <v>1</v>
      </c>
      <c r="I10" s="23">
        <f t="shared" si="1"/>
        <v>1</v>
      </c>
      <c r="J10" s="22">
        <v>15021</v>
      </c>
      <c r="K10" s="6">
        <v>14105</v>
      </c>
      <c r="L10" s="7">
        <v>93.90187071433327</v>
      </c>
      <c r="M10" s="5">
        <v>2</v>
      </c>
      <c r="N10" s="23">
        <f t="shared" si="2"/>
        <v>2</v>
      </c>
      <c r="O10" s="29">
        <v>500.85</v>
      </c>
      <c r="P10" s="6">
        <v>44.1</v>
      </c>
      <c r="Q10" s="7">
        <v>8.8050314465408803</v>
      </c>
      <c r="R10" s="6">
        <v>3</v>
      </c>
      <c r="S10" s="23">
        <f t="shared" si="3"/>
        <v>3</v>
      </c>
      <c r="T10" s="22">
        <v>1536</v>
      </c>
      <c r="U10" s="6">
        <v>4</v>
      </c>
      <c r="V10" s="23">
        <f t="shared" si="4"/>
        <v>4</v>
      </c>
      <c r="W10" s="32">
        <v>3.3333333333333335</v>
      </c>
      <c r="X10" s="8">
        <v>7.5585789871504161E-2</v>
      </c>
      <c r="Y10" s="6">
        <v>2</v>
      </c>
      <c r="Z10" s="23">
        <f t="shared" si="5"/>
        <v>2</v>
      </c>
      <c r="AA10" s="31">
        <f t="shared" si="6"/>
        <v>1.9000000000000001</v>
      </c>
      <c r="AB10" s="5">
        <f t="shared" si="7"/>
        <v>2</v>
      </c>
      <c r="AC10" s="4">
        <v>4</v>
      </c>
      <c r="AD10" s="37">
        <f t="shared" si="8"/>
        <v>8</v>
      </c>
      <c r="AE10" s="39">
        <f t="shared" si="9"/>
        <v>3</v>
      </c>
      <c r="AF10" s="39">
        <v>4</v>
      </c>
      <c r="AG10" s="42">
        <f>AE10-AF10</f>
        <v>-1</v>
      </c>
      <c r="AH10" s="44">
        <f>IF(AG10&lt;-1,1,IF(AG10&lt;1,2,IF(AG10=1,3,4)))</f>
        <v>2</v>
      </c>
      <c r="AI10" s="9">
        <v>3</v>
      </c>
      <c r="AJ10" s="89">
        <v>6</v>
      </c>
      <c r="AK10" s="9">
        <f t="shared" si="10"/>
        <v>18</v>
      </c>
      <c r="AL10" s="90">
        <f t="shared" si="11"/>
        <v>4</v>
      </c>
    </row>
    <row r="11" spans="1:38" x14ac:dyDescent="0.25">
      <c r="A11" s="13">
        <v>4</v>
      </c>
      <c r="B11" s="14" t="s">
        <v>37</v>
      </c>
      <c r="C11" s="22">
        <v>0</v>
      </c>
      <c r="D11" s="6">
        <v>1</v>
      </c>
      <c r="E11" s="6">
        <v>0</v>
      </c>
      <c r="F11" s="6">
        <v>5</v>
      </c>
      <c r="G11" s="6">
        <f t="shared" si="0"/>
        <v>1</v>
      </c>
      <c r="H11" s="5">
        <v>2</v>
      </c>
      <c r="I11" s="23">
        <f t="shared" si="1"/>
        <v>2</v>
      </c>
      <c r="J11" s="22">
        <v>3945</v>
      </c>
      <c r="K11" s="6">
        <v>2800</v>
      </c>
      <c r="L11" s="7">
        <v>70.975918884664125</v>
      </c>
      <c r="M11" s="5">
        <v>3</v>
      </c>
      <c r="N11" s="23">
        <f t="shared" si="2"/>
        <v>3</v>
      </c>
      <c r="O11" s="29">
        <v>711.89</v>
      </c>
      <c r="P11" s="6">
        <v>45.9</v>
      </c>
      <c r="Q11" s="7">
        <v>6.4476253353748474</v>
      </c>
      <c r="R11" s="6">
        <v>3</v>
      </c>
      <c r="S11" s="23">
        <f t="shared" si="3"/>
        <v>3</v>
      </c>
      <c r="T11" s="22">
        <v>579</v>
      </c>
      <c r="U11" s="6">
        <v>3</v>
      </c>
      <c r="V11" s="23">
        <f t="shared" si="4"/>
        <v>3</v>
      </c>
      <c r="W11" s="32">
        <v>1.6666666666666667</v>
      </c>
      <c r="X11" s="8">
        <v>3.6310820624546117E-2</v>
      </c>
      <c r="Y11" s="6">
        <v>2</v>
      </c>
      <c r="Z11" s="23">
        <f t="shared" si="5"/>
        <v>2</v>
      </c>
      <c r="AA11" s="31">
        <f t="shared" si="6"/>
        <v>2.2000000000000002</v>
      </c>
      <c r="AB11" s="5">
        <f t="shared" si="7"/>
        <v>2</v>
      </c>
      <c r="AC11" s="4">
        <v>1</v>
      </c>
      <c r="AD11" s="37">
        <f t="shared" si="8"/>
        <v>2</v>
      </c>
      <c r="AE11" s="39">
        <f t="shared" si="9"/>
        <v>1</v>
      </c>
      <c r="AF11" s="39">
        <v>3</v>
      </c>
      <c r="AG11" s="42">
        <f>AE11-AF11</f>
        <v>-2</v>
      </c>
      <c r="AH11" s="43">
        <f>IF(AG11&lt;-1,1,IF(AG11&lt;1,2,IF(AG11=1,3,4)))</f>
        <v>1</v>
      </c>
      <c r="AI11" s="9">
        <v>3</v>
      </c>
      <c r="AJ11" s="89">
        <v>6</v>
      </c>
      <c r="AK11" s="9">
        <f t="shared" si="10"/>
        <v>18</v>
      </c>
      <c r="AL11" s="90">
        <f t="shared" si="11"/>
        <v>4</v>
      </c>
    </row>
    <row r="12" spans="1:38" x14ac:dyDescent="0.25">
      <c r="A12" s="13">
        <v>5</v>
      </c>
      <c r="B12" s="14" t="s">
        <v>38</v>
      </c>
      <c r="C12" s="22">
        <v>8</v>
      </c>
      <c r="D12" s="6">
        <v>3</v>
      </c>
      <c r="E12" s="6">
        <v>0</v>
      </c>
      <c r="F12" s="6">
        <v>5</v>
      </c>
      <c r="G12" s="6">
        <f t="shared" si="0"/>
        <v>11</v>
      </c>
      <c r="H12" s="5">
        <v>4</v>
      </c>
      <c r="I12" s="23">
        <f t="shared" si="1"/>
        <v>4</v>
      </c>
      <c r="J12" s="22">
        <v>8209</v>
      </c>
      <c r="K12" s="6">
        <v>7948</v>
      </c>
      <c r="L12" s="7">
        <v>96.820562796930204</v>
      </c>
      <c r="M12" s="5">
        <v>1</v>
      </c>
      <c r="N12" s="23">
        <f t="shared" si="2"/>
        <v>1</v>
      </c>
      <c r="O12" s="29">
        <v>1234.46</v>
      </c>
      <c r="P12" s="6">
        <v>108.6</v>
      </c>
      <c r="Q12" s="7">
        <v>8.797368890040989</v>
      </c>
      <c r="R12" s="6">
        <v>3</v>
      </c>
      <c r="S12" s="23">
        <f t="shared" si="3"/>
        <v>3</v>
      </c>
      <c r="T12" s="22">
        <v>1682</v>
      </c>
      <c r="U12" s="6">
        <v>4</v>
      </c>
      <c r="V12" s="23">
        <f t="shared" si="4"/>
        <v>4</v>
      </c>
      <c r="W12" s="32">
        <v>36.666666666666664</v>
      </c>
      <c r="X12" s="8">
        <v>0.33763044812768567</v>
      </c>
      <c r="Y12" s="6">
        <v>3</v>
      </c>
      <c r="Z12" s="23">
        <f t="shared" si="5"/>
        <v>3</v>
      </c>
      <c r="AA12" s="31">
        <f t="shared" si="6"/>
        <v>3.5000000000000004</v>
      </c>
      <c r="AB12" s="5">
        <f t="shared" si="7"/>
        <v>4</v>
      </c>
      <c r="AC12" s="4">
        <v>2</v>
      </c>
      <c r="AD12" s="37">
        <f t="shared" si="8"/>
        <v>8</v>
      </c>
      <c r="AE12" s="39">
        <f t="shared" si="9"/>
        <v>3</v>
      </c>
      <c r="AF12" s="39" t="s">
        <v>39</v>
      </c>
      <c r="AG12" s="42" t="s">
        <v>39</v>
      </c>
      <c r="AH12" s="45">
        <f>AE12</f>
        <v>3</v>
      </c>
      <c r="AI12" s="9">
        <v>3</v>
      </c>
      <c r="AJ12" s="89">
        <v>6</v>
      </c>
      <c r="AK12" s="9">
        <f t="shared" si="10"/>
        <v>18</v>
      </c>
      <c r="AL12" s="90">
        <f t="shared" si="11"/>
        <v>4</v>
      </c>
    </row>
    <row r="13" spans="1:38" x14ac:dyDescent="0.25">
      <c r="A13" s="13">
        <v>6</v>
      </c>
      <c r="B13" s="14" t="s">
        <v>40</v>
      </c>
      <c r="C13" s="22">
        <v>3</v>
      </c>
      <c r="D13" s="6">
        <v>1</v>
      </c>
      <c r="E13" s="6">
        <v>0</v>
      </c>
      <c r="F13" s="6">
        <v>71</v>
      </c>
      <c r="G13" s="6">
        <f t="shared" si="0"/>
        <v>4</v>
      </c>
      <c r="H13" s="5">
        <v>3</v>
      </c>
      <c r="I13" s="23">
        <f t="shared" si="1"/>
        <v>3</v>
      </c>
      <c r="J13" s="22">
        <v>10114</v>
      </c>
      <c r="K13" s="6">
        <v>6485</v>
      </c>
      <c r="L13" s="7">
        <v>64.119042910816688</v>
      </c>
      <c r="M13" s="5">
        <v>3</v>
      </c>
      <c r="N13" s="23">
        <f t="shared" si="2"/>
        <v>3</v>
      </c>
      <c r="O13" s="29">
        <v>993.08</v>
      </c>
      <c r="P13" s="6">
        <v>45.3</v>
      </c>
      <c r="Q13" s="7">
        <v>4.561566036975873</v>
      </c>
      <c r="R13" s="6">
        <v>2</v>
      </c>
      <c r="S13" s="23">
        <f t="shared" si="3"/>
        <v>2</v>
      </c>
      <c r="T13" s="22">
        <v>760</v>
      </c>
      <c r="U13" s="6">
        <v>3</v>
      </c>
      <c r="V13" s="23">
        <f t="shared" si="4"/>
        <v>3</v>
      </c>
      <c r="W13" s="32">
        <v>9</v>
      </c>
      <c r="X13" s="8">
        <v>0.19867549668874174</v>
      </c>
      <c r="Y13" s="6">
        <v>3</v>
      </c>
      <c r="Z13" s="23">
        <f t="shared" si="5"/>
        <v>3</v>
      </c>
      <c r="AA13" s="31">
        <f t="shared" si="6"/>
        <v>2.9000000000000004</v>
      </c>
      <c r="AB13" s="5">
        <f t="shared" si="7"/>
        <v>3</v>
      </c>
      <c r="AC13" s="4">
        <v>1</v>
      </c>
      <c r="AD13" s="37">
        <f t="shared" si="8"/>
        <v>3</v>
      </c>
      <c r="AE13" s="39">
        <f t="shared" si="9"/>
        <v>2</v>
      </c>
      <c r="AF13" s="39">
        <v>1</v>
      </c>
      <c r="AG13" s="42">
        <f t="shared" ref="AG13:AG33" si="12">AE13-AF13</f>
        <v>1</v>
      </c>
      <c r="AH13" s="45">
        <f t="shared" ref="AH13:AH33" si="13">IF(AG13&lt;-1,1,IF(AG13&lt;1,2,IF(AG13=1,3,4)))</f>
        <v>3</v>
      </c>
      <c r="AI13" s="9">
        <v>3</v>
      </c>
      <c r="AJ13" s="89">
        <v>6</v>
      </c>
      <c r="AK13" s="9">
        <f t="shared" si="10"/>
        <v>18</v>
      </c>
      <c r="AL13" s="90">
        <f t="shared" si="11"/>
        <v>4</v>
      </c>
    </row>
    <row r="14" spans="1:38" x14ac:dyDescent="0.25">
      <c r="A14" s="13">
        <v>7</v>
      </c>
      <c r="B14" s="14" t="s">
        <v>41</v>
      </c>
      <c r="C14" s="22">
        <v>5</v>
      </c>
      <c r="D14" s="6">
        <v>1</v>
      </c>
      <c r="E14" s="6">
        <v>0</v>
      </c>
      <c r="F14" s="6">
        <v>18</v>
      </c>
      <c r="G14" s="6">
        <f t="shared" si="0"/>
        <v>6</v>
      </c>
      <c r="H14" s="5">
        <v>4</v>
      </c>
      <c r="I14" s="23">
        <f t="shared" si="1"/>
        <v>4</v>
      </c>
      <c r="J14" s="22">
        <v>6557</v>
      </c>
      <c r="K14" s="6">
        <v>6250</v>
      </c>
      <c r="L14" s="7">
        <v>95.317980783895081</v>
      </c>
      <c r="M14" s="5">
        <v>1</v>
      </c>
      <c r="N14" s="23">
        <f t="shared" si="2"/>
        <v>1</v>
      </c>
      <c r="O14" s="29">
        <v>831.6</v>
      </c>
      <c r="P14" s="6">
        <v>70.599999999999994</v>
      </c>
      <c r="Q14" s="7">
        <v>8.4896584896584883</v>
      </c>
      <c r="R14" s="6">
        <v>3</v>
      </c>
      <c r="S14" s="23">
        <f t="shared" si="3"/>
        <v>3</v>
      </c>
      <c r="T14" s="22">
        <v>866</v>
      </c>
      <c r="U14" s="6">
        <v>3</v>
      </c>
      <c r="V14" s="23">
        <f t="shared" si="4"/>
        <v>3</v>
      </c>
      <c r="W14" s="32">
        <v>9</v>
      </c>
      <c r="X14" s="8">
        <v>0.12747875354107649</v>
      </c>
      <c r="Y14" s="6">
        <v>3</v>
      </c>
      <c r="Z14" s="23">
        <f t="shared" si="5"/>
        <v>3</v>
      </c>
      <c r="AA14" s="31">
        <f t="shared" si="6"/>
        <v>3.4000000000000004</v>
      </c>
      <c r="AB14" s="5">
        <f t="shared" si="7"/>
        <v>3</v>
      </c>
      <c r="AC14" s="4">
        <v>1</v>
      </c>
      <c r="AD14" s="37">
        <f t="shared" si="8"/>
        <v>3</v>
      </c>
      <c r="AE14" s="39">
        <f t="shared" si="9"/>
        <v>2</v>
      </c>
      <c r="AF14" s="39">
        <v>2</v>
      </c>
      <c r="AG14" s="42">
        <f t="shared" si="12"/>
        <v>0</v>
      </c>
      <c r="AH14" s="44">
        <f t="shared" si="13"/>
        <v>2</v>
      </c>
      <c r="AI14" s="9">
        <v>3</v>
      </c>
      <c r="AJ14" s="89">
        <v>6</v>
      </c>
      <c r="AK14" s="9">
        <f t="shared" si="10"/>
        <v>18</v>
      </c>
      <c r="AL14" s="90">
        <f t="shared" si="11"/>
        <v>4</v>
      </c>
    </row>
    <row r="15" spans="1:38" x14ac:dyDescent="0.25">
      <c r="A15" s="13">
        <v>8</v>
      </c>
      <c r="B15" s="14" t="s">
        <v>42</v>
      </c>
      <c r="C15" s="22">
        <v>9</v>
      </c>
      <c r="D15" s="6">
        <v>1</v>
      </c>
      <c r="E15" s="6">
        <v>1</v>
      </c>
      <c r="F15" s="6">
        <v>7</v>
      </c>
      <c r="G15" s="6">
        <f t="shared" si="0"/>
        <v>11</v>
      </c>
      <c r="H15" s="5">
        <v>4</v>
      </c>
      <c r="I15" s="23">
        <f t="shared" si="1"/>
        <v>4</v>
      </c>
      <c r="J15" s="22">
        <v>4367</v>
      </c>
      <c r="K15" s="6">
        <v>4358</v>
      </c>
      <c r="L15" s="7">
        <v>99.793908861918936</v>
      </c>
      <c r="M15" s="5">
        <v>1</v>
      </c>
      <c r="N15" s="23">
        <f t="shared" si="2"/>
        <v>1</v>
      </c>
      <c r="O15" s="29">
        <v>485.02</v>
      </c>
      <c r="P15" s="6">
        <v>66.099999999999994</v>
      </c>
      <c r="Q15" s="7">
        <v>13.628303987464433</v>
      </c>
      <c r="R15" s="6">
        <v>4</v>
      </c>
      <c r="S15" s="23">
        <f t="shared" si="3"/>
        <v>4</v>
      </c>
      <c r="T15" s="22">
        <v>1056</v>
      </c>
      <c r="U15" s="6">
        <v>4</v>
      </c>
      <c r="V15" s="23">
        <f t="shared" si="4"/>
        <v>4</v>
      </c>
      <c r="W15" s="32">
        <v>2</v>
      </c>
      <c r="X15" s="8">
        <v>3.0257186081694407E-2</v>
      </c>
      <c r="Y15" s="6">
        <v>2</v>
      </c>
      <c r="Z15" s="23">
        <f t="shared" si="5"/>
        <v>2</v>
      </c>
      <c r="AA15" s="31">
        <f t="shared" si="6"/>
        <v>3.2</v>
      </c>
      <c r="AB15" s="5">
        <f t="shared" si="7"/>
        <v>3</v>
      </c>
      <c r="AC15" s="4">
        <v>1</v>
      </c>
      <c r="AD15" s="37">
        <f t="shared" si="8"/>
        <v>3</v>
      </c>
      <c r="AE15" s="39">
        <f t="shared" si="9"/>
        <v>2</v>
      </c>
      <c r="AF15" s="39">
        <v>3</v>
      </c>
      <c r="AG15" s="42">
        <f t="shared" si="12"/>
        <v>-1</v>
      </c>
      <c r="AH15" s="44">
        <f t="shared" si="13"/>
        <v>2</v>
      </c>
      <c r="AI15" s="9">
        <v>3</v>
      </c>
      <c r="AJ15" s="89">
        <v>6</v>
      </c>
      <c r="AK15" s="9">
        <f t="shared" si="10"/>
        <v>18</v>
      </c>
      <c r="AL15" s="90">
        <f t="shared" si="11"/>
        <v>4</v>
      </c>
    </row>
    <row r="16" spans="1:38" x14ac:dyDescent="0.25">
      <c r="A16" s="13">
        <v>9</v>
      </c>
      <c r="B16" s="14" t="s">
        <v>43</v>
      </c>
      <c r="C16" s="22">
        <v>0</v>
      </c>
      <c r="D16" s="6">
        <v>3</v>
      </c>
      <c r="E16" s="6">
        <v>0</v>
      </c>
      <c r="F16" s="6">
        <v>0</v>
      </c>
      <c r="G16" s="6">
        <f t="shared" si="0"/>
        <v>3</v>
      </c>
      <c r="H16" s="5">
        <v>3</v>
      </c>
      <c r="I16" s="23">
        <f t="shared" si="1"/>
        <v>3</v>
      </c>
      <c r="J16" s="22">
        <v>6072</v>
      </c>
      <c r="K16" s="6">
        <v>1893</v>
      </c>
      <c r="L16" s="7">
        <v>31.175889328063242</v>
      </c>
      <c r="M16" s="5">
        <v>4</v>
      </c>
      <c r="N16" s="23">
        <f t="shared" si="2"/>
        <v>4</v>
      </c>
      <c r="O16" s="29">
        <v>1148</v>
      </c>
      <c r="P16" s="6">
        <v>13.1</v>
      </c>
      <c r="Q16" s="7">
        <v>1.1411149825783973</v>
      </c>
      <c r="R16" s="6">
        <v>2</v>
      </c>
      <c r="S16" s="23">
        <f t="shared" si="3"/>
        <v>2</v>
      </c>
      <c r="T16" s="22">
        <v>203</v>
      </c>
      <c r="U16" s="6">
        <v>1</v>
      </c>
      <c r="V16" s="23">
        <f t="shared" si="4"/>
        <v>1</v>
      </c>
      <c r="W16" s="32">
        <v>10</v>
      </c>
      <c r="X16" s="8">
        <v>0.76335877862595425</v>
      </c>
      <c r="Y16" s="6">
        <v>3</v>
      </c>
      <c r="Z16" s="23">
        <f t="shared" si="5"/>
        <v>3</v>
      </c>
      <c r="AA16" s="31">
        <f t="shared" si="6"/>
        <v>2.7</v>
      </c>
      <c r="AB16" s="5">
        <f t="shared" si="7"/>
        <v>3</v>
      </c>
      <c r="AC16" s="4">
        <v>1</v>
      </c>
      <c r="AD16" s="37">
        <f t="shared" si="8"/>
        <v>3</v>
      </c>
      <c r="AE16" s="39">
        <f t="shared" si="9"/>
        <v>2</v>
      </c>
      <c r="AF16" s="39">
        <v>3</v>
      </c>
      <c r="AG16" s="42">
        <f t="shared" si="12"/>
        <v>-1</v>
      </c>
      <c r="AH16" s="44">
        <f t="shared" si="13"/>
        <v>2</v>
      </c>
      <c r="AI16" s="9">
        <v>3</v>
      </c>
      <c r="AJ16" s="89">
        <v>6</v>
      </c>
      <c r="AK16" s="9">
        <f t="shared" si="10"/>
        <v>18</v>
      </c>
      <c r="AL16" s="90">
        <f t="shared" si="11"/>
        <v>4</v>
      </c>
    </row>
    <row r="17" spans="1:38" x14ac:dyDescent="0.25">
      <c r="A17" s="13">
        <v>10</v>
      </c>
      <c r="B17" s="14" t="s">
        <v>44</v>
      </c>
      <c r="C17" s="22">
        <v>0</v>
      </c>
      <c r="D17" s="6">
        <v>0</v>
      </c>
      <c r="E17" s="6">
        <v>2</v>
      </c>
      <c r="F17" s="6">
        <v>1</v>
      </c>
      <c r="G17" s="6">
        <f t="shared" si="0"/>
        <v>2</v>
      </c>
      <c r="H17" s="5">
        <v>3</v>
      </c>
      <c r="I17" s="23">
        <f t="shared" si="1"/>
        <v>3</v>
      </c>
      <c r="J17" s="22">
        <v>4452</v>
      </c>
      <c r="K17" s="6">
        <v>820</v>
      </c>
      <c r="L17" s="7">
        <v>18.418688230008986</v>
      </c>
      <c r="M17" s="5">
        <v>4</v>
      </c>
      <c r="N17" s="23">
        <f t="shared" si="2"/>
        <v>4</v>
      </c>
      <c r="O17" s="29">
        <v>842.89</v>
      </c>
      <c r="P17" s="6">
        <v>6.6</v>
      </c>
      <c r="Q17" s="7">
        <v>0.78302032293656354</v>
      </c>
      <c r="R17" s="6">
        <v>1</v>
      </c>
      <c r="S17" s="23">
        <f t="shared" si="3"/>
        <v>1</v>
      </c>
      <c r="T17" s="22">
        <v>141</v>
      </c>
      <c r="U17" s="6">
        <v>1</v>
      </c>
      <c r="V17" s="23">
        <f t="shared" si="4"/>
        <v>1</v>
      </c>
      <c r="W17" s="32">
        <v>0</v>
      </c>
      <c r="X17" s="8">
        <v>0</v>
      </c>
      <c r="Y17" s="6">
        <v>1</v>
      </c>
      <c r="Z17" s="23">
        <f t="shared" si="5"/>
        <v>1</v>
      </c>
      <c r="AA17" s="31">
        <f t="shared" si="6"/>
        <v>1.8000000000000003</v>
      </c>
      <c r="AB17" s="5">
        <f t="shared" si="7"/>
        <v>2</v>
      </c>
      <c r="AC17" s="4">
        <v>1</v>
      </c>
      <c r="AD17" s="37">
        <f t="shared" si="8"/>
        <v>2</v>
      </c>
      <c r="AE17" s="39">
        <f t="shared" si="9"/>
        <v>1</v>
      </c>
      <c r="AF17" s="39">
        <v>3</v>
      </c>
      <c r="AG17" s="42">
        <f t="shared" si="12"/>
        <v>-2</v>
      </c>
      <c r="AH17" s="43">
        <f t="shared" si="13"/>
        <v>1</v>
      </c>
      <c r="AI17" s="9">
        <v>3</v>
      </c>
      <c r="AJ17" s="89">
        <v>6</v>
      </c>
      <c r="AK17" s="9">
        <f t="shared" si="10"/>
        <v>18</v>
      </c>
      <c r="AL17" s="90">
        <f t="shared" si="11"/>
        <v>4</v>
      </c>
    </row>
    <row r="18" spans="1:38" x14ac:dyDescent="0.25">
      <c r="A18" s="13">
        <v>11</v>
      </c>
      <c r="B18" s="14" t="s">
        <v>45</v>
      </c>
      <c r="C18" s="22">
        <v>0</v>
      </c>
      <c r="D18" s="6">
        <v>3</v>
      </c>
      <c r="E18" s="6">
        <v>2</v>
      </c>
      <c r="F18" s="6">
        <v>4</v>
      </c>
      <c r="G18" s="6">
        <f t="shared" si="0"/>
        <v>5</v>
      </c>
      <c r="H18" s="5">
        <v>3</v>
      </c>
      <c r="I18" s="23">
        <f t="shared" si="1"/>
        <v>3</v>
      </c>
      <c r="J18" s="22">
        <v>7381</v>
      </c>
      <c r="K18" s="6">
        <v>2767</v>
      </c>
      <c r="L18" s="7">
        <v>37.488145237772656</v>
      </c>
      <c r="M18" s="5">
        <v>4</v>
      </c>
      <c r="N18" s="23">
        <f t="shared" si="2"/>
        <v>4</v>
      </c>
      <c r="O18" s="29">
        <v>1150.77</v>
      </c>
      <c r="P18" s="6">
        <v>44.6</v>
      </c>
      <c r="Q18" s="7">
        <v>3.8756658585121269</v>
      </c>
      <c r="R18" s="6">
        <v>2</v>
      </c>
      <c r="S18" s="23">
        <f t="shared" si="3"/>
        <v>2</v>
      </c>
      <c r="T18" s="22">
        <v>592</v>
      </c>
      <c r="U18" s="6">
        <v>3</v>
      </c>
      <c r="V18" s="23">
        <f t="shared" si="4"/>
        <v>3</v>
      </c>
      <c r="W18" s="32">
        <v>0</v>
      </c>
      <c r="X18" s="8">
        <v>0</v>
      </c>
      <c r="Y18" s="6">
        <v>1</v>
      </c>
      <c r="Z18" s="23">
        <f t="shared" si="5"/>
        <v>1</v>
      </c>
      <c r="AA18" s="31">
        <f t="shared" si="6"/>
        <v>2.1</v>
      </c>
      <c r="AB18" s="5">
        <f t="shared" si="7"/>
        <v>2</v>
      </c>
      <c r="AC18" s="4">
        <v>3</v>
      </c>
      <c r="AD18" s="37">
        <f t="shared" si="8"/>
        <v>6</v>
      </c>
      <c r="AE18" s="39">
        <f t="shared" si="9"/>
        <v>3</v>
      </c>
      <c r="AF18" s="39">
        <v>3</v>
      </c>
      <c r="AG18" s="42">
        <f t="shared" si="12"/>
        <v>0</v>
      </c>
      <c r="AH18" s="44">
        <f t="shared" si="13"/>
        <v>2</v>
      </c>
      <c r="AI18" s="9">
        <v>3</v>
      </c>
      <c r="AJ18" s="89">
        <v>6</v>
      </c>
      <c r="AK18" s="9">
        <f t="shared" si="10"/>
        <v>18</v>
      </c>
      <c r="AL18" s="90">
        <f t="shared" si="11"/>
        <v>4</v>
      </c>
    </row>
    <row r="19" spans="1:38" x14ac:dyDescent="0.25">
      <c r="A19" s="13">
        <v>12</v>
      </c>
      <c r="B19" s="14" t="s">
        <v>46</v>
      </c>
      <c r="C19" s="22">
        <v>2</v>
      </c>
      <c r="D19" s="6">
        <v>2</v>
      </c>
      <c r="E19" s="6">
        <v>1</v>
      </c>
      <c r="F19" s="6">
        <v>2</v>
      </c>
      <c r="G19" s="6">
        <f t="shared" si="0"/>
        <v>5</v>
      </c>
      <c r="H19" s="5">
        <v>3</v>
      </c>
      <c r="I19" s="23">
        <f t="shared" si="1"/>
        <v>3</v>
      </c>
      <c r="J19" s="22">
        <v>7010</v>
      </c>
      <c r="K19" s="6">
        <v>6785</v>
      </c>
      <c r="L19" s="7">
        <v>96.790299572039942</v>
      </c>
      <c r="M19" s="5">
        <v>1</v>
      </c>
      <c r="N19" s="23">
        <f t="shared" si="2"/>
        <v>1</v>
      </c>
      <c r="O19" s="29">
        <v>749.42</v>
      </c>
      <c r="P19" s="6">
        <v>120.3</v>
      </c>
      <c r="Q19" s="7">
        <v>16.052413866723601</v>
      </c>
      <c r="R19" s="6">
        <v>4</v>
      </c>
      <c r="S19" s="23">
        <f t="shared" si="3"/>
        <v>4</v>
      </c>
      <c r="T19" s="22">
        <v>1455</v>
      </c>
      <c r="U19" s="6">
        <v>4</v>
      </c>
      <c r="V19" s="23">
        <f t="shared" si="4"/>
        <v>4</v>
      </c>
      <c r="W19" s="32">
        <v>205</v>
      </c>
      <c r="X19" s="8">
        <v>1.7040731504571904</v>
      </c>
      <c r="Y19" s="6">
        <v>4</v>
      </c>
      <c r="Z19" s="23">
        <f t="shared" si="5"/>
        <v>4</v>
      </c>
      <c r="AA19" s="31">
        <f t="shared" si="6"/>
        <v>3.6</v>
      </c>
      <c r="AB19" s="5">
        <f t="shared" si="7"/>
        <v>4</v>
      </c>
      <c r="AC19" s="4">
        <v>3</v>
      </c>
      <c r="AD19" s="37">
        <f t="shared" si="8"/>
        <v>12</v>
      </c>
      <c r="AE19" s="39">
        <f t="shared" si="9"/>
        <v>4</v>
      </c>
      <c r="AF19" s="39">
        <v>4</v>
      </c>
      <c r="AG19" s="42">
        <f t="shared" si="12"/>
        <v>0</v>
      </c>
      <c r="AH19" s="44">
        <f t="shared" si="13"/>
        <v>2</v>
      </c>
      <c r="AI19" s="9">
        <v>3</v>
      </c>
      <c r="AJ19" s="89">
        <v>6</v>
      </c>
      <c r="AK19" s="9">
        <f t="shared" si="10"/>
        <v>18</v>
      </c>
      <c r="AL19" s="90">
        <f t="shared" si="11"/>
        <v>4</v>
      </c>
    </row>
    <row r="20" spans="1:38" x14ac:dyDescent="0.25">
      <c r="A20" s="13">
        <v>13</v>
      </c>
      <c r="B20" s="14" t="s">
        <v>47</v>
      </c>
      <c r="C20" s="22">
        <v>0</v>
      </c>
      <c r="D20" s="6">
        <v>2</v>
      </c>
      <c r="E20" s="6">
        <v>2</v>
      </c>
      <c r="F20" s="6">
        <v>10</v>
      </c>
      <c r="G20" s="6">
        <f t="shared" si="0"/>
        <v>4</v>
      </c>
      <c r="H20" s="5">
        <v>3</v>
      </c>
      <c r="I20" s="23">
        <f t="shared" si="1"/>
        <v>3</v>
      </c>
      <c r="J20" s="22">
        <v>6001</v>
      </c>
      <c r="K20" s="6">
        <v>4540</v>
      </c>
      <c r="L20" s="7">
        <v>75.654057657057152</v>
      </c>
      <c r="M20" s="5">
        <v>3</v>
      </c>
      <c r="N20" s="23">
        <f t="shared" si="2"/>
        <v>3</v>
      </c>
      <c r="O20" s="29">
        <v>479.89</v>
      </c>
      <c r="P20" s="6">
        <v>21.9</v>
      </c>
      <c r="Q20" s="7">
        <v>4.5635458125820501</v>
      </c>
      <c r="R20" s="6">
        <v>2</v>
      </c>
      <c r="S20" s="23">
        <f t="shared" si="3"/>
        <v>2</v>
      </c>
      <c r="T20" s="22">
        <v>631</v>
      </c>
      <c r="U20" s="6">
        <v>3</v>
      </c>
      <c r="V20" s="23">
        <f t="shared" si="4"/>
        <v>3</v>
      </c>
      <c r="W20" s="32">
        <v>52</v>
      </c>
      <c r="X20" s="8">
        <v>2.3744292237442925</v>
      </c>
      <c r="Y20" s="6">
        <v>4</v>
      </c>
      <c r="Z20" s="23">
        <f t="shared" si="5"/>
        <v>4</v>
      </c>
      <c r="AA20" s="31">
        <f t="shared" si="6"/>
        <v>3.3000000000000003</v>
      </c>
      <c r="AB20" s="5">
        <f t="shared" si="7"/>
        <v>3</v>
      </c>
      <c r="AC20" s="4">
        <v>1</v>
      </c>
      <c r="AD20" s="37">
        <f t="shared" si="8"/>
        <v>3</v>
      </c>
      <c r="AE20" s="39">
        <f t="shared" si="9"/>
        <v>2</v>
      </c>
      <c r="AF20" s="39">
        <v>2</v>
      </c>
      <c r="AG20" s="42">
        <f t="shared" si="12"/>
        <v>0</v>
      </c>
      <c r="AH20" s="44">
        <f t="shared" si="13"/>
        <v>2</v>
      </c>
      <c r="AI20" s="9">
        <v>3</v>
      </c>
      <c r="AJ20" s="89">
        <v>6</v>
      </c>
      <c r="AK20" s="9">
        <f t="shared" si="10"/>
        <v>18</v>
      </c>
      <c r="AL20" s="90">
        <f t="shared" si="11"/>
        <v>4</v>
      </c>
    </row>
    <row r="21" spans="1:38" x14ac:dyDescent="0.25">
      <c r="A21" s="13">
        <v>14</v>
      </c>
      <c r="B21" s="14" t="s">
        <v>48</v>
      </c>
      <c r="C21" s="22">
        <v>9</v>
      </c>
      <c r="D21" s="6">
        <v>0</v>
      </c>
      <c r="E21" s="6">
        <v>4</v>
      </c>
      <c r="F21" s="6">
        <v>16</v>
      </c>
      <c r="G21" s="6">
        <f t="shared" si="0"/>
        <v>13</v>
      </c>
      <c r="H21" s="5">
        <v>4</v>
      </c>
      <c r="I21" s="23">
        <f t="shared" si="1"/>
        <v>4</v>
      </c>
      <c r="J21" s="22">
        <v>7685</v>
      </c>
      <c r="K21" s="6">
        <v>2768</v>
      </c>
      <c r="L21" s="7">
        <v>36.018217306441116</v>
      </c>
      <c r="M21" s="5">
        <v>4</v>
      </c>
      <c r="N21" s="23">
        <f t="shared" si="2"/>
        <v>4</v>
      </c>
      <c r="O21" s="29">
        <v>1032.57</v>
      </c>
      <c r="P21" s="6">
        <v>26.4</v>
      </c>
      <c r="Q21" s="7">
        <v>2.556727388942154</v>
      </c>
      <c r="R21" s="6">
        <v>2</v>
      </c>
      <c r="S21" s="23">
        <f t="shared" si="3"/>
        <v>2</v>
      </c>
      <c r="T21" s="22">
        <v>554</v>
      </c>
      <c r="U21" s="6">
        <v>3</v>
      </c>
      <c r="V21" s="23">
        <f t="shared" si="4"/>
        <v>3</v>
      </c>
      <c r="W21" s="32">
        <v>11.333333333333334</v>
      </c>
      <c r="X21" s="8">
        <v>0.42929292929292934</v>
      </c>
      <c r="Y21" s="6">
        <v>3</v>
      </c>
      <c r="Z21" s="23">
        <f t="shared" si="5"/>
        <v>3</v>
      </c>
      <c r="AA21" s="31">
        <f t="shared" si="6"/>
        <v>3.3000000000000003</v>
      </c>
      <c r="AB21" s="5">
        <f t="shared" si="7"/>
        <v>3</v>
      </c>
      <c r="AC21" s="4">
        <v>1</v>
      </c>
      <c r="AD21" s="37">
        <f t="shared" si="8"/>
        <v>3</v>
      </c>
      <c r="AE21" s="39">
        <f t="shared" si="9"/>
        <v>2</v>
      </c>
      <c r="AF21" s="39">
        <v>2</v>
      </c>
      <c r="AG21" s="42">
        <f t="shared" si="12"/>
        <v>0</v>
      </c>
      <c r="AH21" s="44">
        <f t="shared" si="13"/>
        <v>2</v>
      </c>
      <c r="AI21" s="9">
        <v>3</v>
      </c>
      <c r="AJ21" s="89">
        <v>6</v>
      </c>
      <c r="AK21" s="9">
        <f t="shared" si="10"/>
        <v>18</v>
      </c>
      <c r="AL21" s="90">
        <f t="shared" si="11"/>
        <v>4</v>
      </c>
    </row>
    <row r="22" spans="1:38" x14ac:dyDescent="0.25">
      <c r="A22" s="13">
        <v>15</v>
      </c>
      <c r="B22" s="14" t="s">
        <v>49</v>
      </c>
      <c r="C22" s="22">
        <v>2</v>
      </c>
      <c r="D22" s="6">
        <v>1</v>
      </c>
      <c r="E22" s="6">
        <v>0</v>
      </c>
      <c r="F22" s="6">
        <v>1</v>
      </c>
      <c r="G22" s="6">
        <f t="shared" si="0"/>
        <v>3</v>
      </c>
      <c r="H22" s="5">
        <v>3</v>
      </c>
      <c r="I22" s="23">
        <f t="shared" si="1"/>
        <v>3</v>
      </c>
      <c r="J22" s="22">
        <v>6392</v>
      </c>
      <c r="K22" s="6">
        <v>4965</v>
      </c>
      <c r="L22" s="7">
        <v>77.675219023779718</v>
      </c>
      <c r="M22" s="5">
        <v>3</v>
      </c>
      <c r="N22" s="23">
        <f t="shared" si="2"/>
        <v>3</v>
      </c>
      <c r="O22" s="29">
        <v>798.55</v>
      </c>
      <c r="P22" s="6">
        <v>42.3</v>
      </c>
      <c r="Q22" s="7">
        <v>5.2971009955544428</v>
      </c>
      <c r="R22" s="6">
        <v>3</v>
      </c>
      <c r="S22" s="23">
        <f t="shared" si="3"/>
        <v>3</v>
      </c>
      <c r="T22" s="22">
        <v>838</v>
      </c>
      <c r="U22" s="6">
        <v>3</v>
      </c>
      <c r="V22" s="23">
        <f t="shared" si="4"/>
        <v>3</v>
      </c>
      <c r="W22" s="32">
        <v>2.3333333333333335</v>
      </c>
      <c r="X22" s="8">
        <v>5.5161544523246661E-2</v>
      </c>
      <c r="Y22" s="6">
        <v>2</v>
      </c>
      <c r="Z22" s="23">
        <f t="shared" si="5"/>
        <v>2</v>
      </c>
      <c r="AA22" s="31">
        <f t="shared" si="6"/>
        <v>2.6000000000000005</v>
      </c>
      <c r="AB22" s="5">
        <f t="shared" si="7"/>
        <v>3</v>
      </c>
      <c r="AC22" s="4">
        <v>2</v>
      </c>
      <c r="AD22" s="37">
        <f t="shared" si="8"/>
        <v>6</v>
      </c>
      <c r="AE22" s="39">
        <f t="shared" si="9"/>
        <v>3</v>
      </c>
      <c r="AF22" s="39">
        <v>2</v>
      </c>
      <c r="AG22" s="42">
        <f t="shared" si="12"/>
        <v>1</v>
      </c>
      <c r="AH22" s="56">
        <f t="shared" si="13"/>
        <v>3</v>
      </c>
      <c r="AI22" s="9">
        <v>3</v>
      </c>
      <c r="AJ22" s="89">
        <v>6</v>
      </c>
      <c r="AK22" s="9">
        <f t="shared" si="10"/>
        <v>18</v>
      </c>
      <c r="AL22" s="90">
        <f t="shared" si="11"/>
        <v>4</v>
      </c>
    </row>
    <row r="23" spans="1:38" x14ac:dyDescent="0.25">
      <c r="A23" s="13">
        <v>16</v>
      </c>
      <c r="B23" s="14" t="s">
        <v>50</v>
      </c>
      <c r="C23" s="22">
        <v>0</v>
      </c>
      <c r="D23" s="6">
        <v>0</v>
      </c>
      <c r="E23" s="6">
        <v>1</v>
      </c>
      <c r="F23" s="6">
        <v>0</v>
      </c>
      <c r="G23" s="6">
        <f t="shared" si="0"/>
        <v>1</v>
      </c>
      <c r="H23" s="5">
        <v>2</v>
      </c>
      <c r="I23" s="23">
        <f t="shared" si="1"/>
        <v>2</v>
      </c>
      <c r="J23" s="22">
        <v>8423</v>
      </c>
      <c r="K23" s="6">
        <v>5915</v>
      </c>
      <c r="L23" s="7">
        <v>70.224385610827497</v>
      </c>
      <c r="M23" s="5">
        <v>3</v>
      </c>
      <c r="N23" s="23">
        <f t="shared" si="2"/>
        <v>3</v>
      </c>
      <c r="O23" s="29">
        <v>1292.9100000000001</v>
      </c>
      <c r="P23" s="6">
        <v>68.3</v>
      </c>
      <c r="Q23" s="7">
        <v>5.2826569521467075</v>
      </c>
      <c r="R23" s="6">
        <v>3</v>
      </c>
      <c r="S23" s="23">
        <f t="shared" si="3"/>
        <v>3</v>
      </c>
      <c r="T23" s="22">
        <v>971</v>
      </c>
      <c r="U23" s="6">
        <v>3</v>
      </c>
      <c r="V23" s="23">
        <f t="shared" si="4"/>
        <v>3</v>
      </c>
      <c r="W23" s="32">
        <v>20.666666666666668</v>
      </c>
      <c r="X23" s="8">
        <v>0.30258662762323085</v>
      </c>
      <c r="Y23" s="6">
        <v>3</v>
      </c>
      <c r="Z23" s="23">
        <f t="shared" si="5"/>
        <v>3</v>
      </c>
      <c r="AA23" s="31">
        <f t="shared" si="6"/>
        <v>2.6000000000000005</v>
      </c>
      <c r="AB23" s="5">
        <f t="shared" si="7"/>
        <v>3</v>
      </c>
      <c r="AC23" s="4">
        <v>3</v>
      </c>
      <c r="AD23" s="37">
        <f t="shared" si="8"/>
        <v>9</v>
      </c>
      <c r="AE23" s="39">
        <f t="shared" si="9"/>
        <v>3</v>
      </c>
      <c r="AF23" s="39">
        <v>3</v>
      </c>
      <c r="AG23" s="42">
        <f t="shared" si="12"/>
        <v>0</v>
      </c>
      <c r="AH23" s="44">
        <f t="shared" si="13"/>
        <v>2</v>
      </c>
      <c r="AI23" s="9">
        <v>3</v>
      </c>
      <c r="AJ23" s="89">
        <v>6</v>
      </c>
      <c r="AK23" s="9">
        <f t="shared" si="10"/>
        <v>18</v>
      </c>
      <c r="AL23" s="90">
        <f t="shared" si="11"/>
        <v>4</v>
      </c>
    </row>
    <row r="24" spans="1:38" x14ac:dyDescent="0.25">
      <c r="A24" s="13">
        <v>17</v>
      </c>
      <c r="B24" s="14" t="s">
        <v>51</v>
      </c>
      <c r="C24" s="22">
        <v>9</v>
      </c>
      <c r="D24" s="6">
        <v>2</v>
      </c>
      <c r="E24" s="6">
        <v>1</v>
      </c>
      <c r="F24" s="6">
        <v>1</v>
      </c>
      <c r="G24" s="6">
        <f t="shared" si="0"/>
        <v>12</v>
      </c>
      <c r="H24" s="5">
        <v>4</v>
      </c>
      <c r="I24" s="23">
        <f t="shared" si="1"/>
        <v>4</v>
      </c>
      <c r="J24" s="22">
        <v>9748</v>
      </c>
      <c r="K24" s="6">
        <v>4000</v>
      </c>
      <c r="L24" s="7">
        <v>41.034058268362742</v>
      </c>
      <c r="M24" s="5">
        <v>4</v>
      </c>
      <c r="N24" s="23">
        <f t="shared" si="2"/>
        <v>4</v>
      </c>
      <c r="O24" s="29">
        <v>1350.37</v>
      </c>
      <c r="P24" s="6">
        <v>16.899999999999999</v>
      </c>
      <c r="Q24" s="7">
        <v>1.2515088457237646</v>
      </c>
      <c r="R24" s="6">
        <v>2</v>
      </c>
      <c r="S24" s="23">
        <f t="shared" si="3"/>
        <v>2</v>
      </c>
      <c r="T24" s="22">
        <v>388</v>
      </c>
      <c r="U24" s="6">
        <v>2</v>
      </c>
      <c r="V24" s="23">
        <f t="shared" si="4"/>
        <v>2</v>
      </c>
      <c r="W24" s="32">
        <v>5</v>
      </c>
      <c r="X24" s="8">
        <v>0.29585798816568049</v>
      </c>
      <c r="Y24" s="6">
        <v>3</v>
      </c>
      <c r="Z24" s="23">
        <f t="shared" si="5"/>
        <v>3</v>
      </c>
      <c r="AA24" s="31">
        <f t="shared" si="6"/>
        <v>3.2</v>
      </c>
      <c r="AB24" s="5">
        <f t="shared" si="7"/>
        <v>3</v>
      </c>
      <c r="AC24" s="4">
        <v>3</v>
      </c>
      <c r="AD24" s="37">
        <f t="shared" si="8"/>
        <v>9</v>
      </c>
      <c r="AE24" s="39">
        <f t="shared" si="9"/>
        <v>3</v>
      </c>
      <c r="AF24" s="39">
        <v>3</v>
      </c>
      <c r="AG24" s="42">
        <f t="shared" si="12"/>
        <v>0</v>
      </c>
      <c r="AH24" s="44">
        <f t="shared" si="13"/>
        <v>2</v>
      </c>
      <c r="AI24" s="9">
        <v>3</v>
      </c>
      <c r="AJ24" s="89">
        <v>6</v>
      </c>
      <c r="AK24" s="9">
        <f t="shared" si="10"/>
        <v>18</v>
      </c>
      <c r="AL24" s="90">
        <f t="shared" si="11"/>
        <v>4</v>
      </c>
    </row>
    <row r="25" spans="1:38" x14ac:dyDescent="0.25">
      <c r="A25" s="13">
        <v>18</v>
      </c>
      <c r="B25" s="14" t="s">
        <v>52</v>
      </c>
      <c r="C25" s="22">
        <v>0</v>
      </c>
      <c r="D25" s="6">
        <v>0</v>
      </c>
      <c r="E25" s="6">
        <v>0</v>
      </c>
      <c r="F25" s="6">
        <v>0</v>
      </c>
      <c r="G25" s="6">
        <f t="shared" si="0"/>
        <v>0</v>
      </c>
      <c r="H25" s="5">
        <v>1</v>
      </c>
      <c r="I25" s="23">
        <f t="shared" si="1"/>
        <v>1</v>
      </c>
      <c r="J25" s="22">
        <v>9453</v>
      </c>
      <c r="K25" s="6">
        <v>6802</v>
      </c>
      <c r="L25" s="7">
        <v>71.955992806516448</v>
      </c>
      <c r="M25" s="5">
        <v>3</v>
      </c>
      <c r="N25" s="23">
        <f t="shared" si="2"/>
        <v>3</v>
      </c>
      <c r="O25" s="29">
        <v>841.48</v>
      </c>
      <c r="P25" s="6">
        <v>48.2</v>
      </c>
      <c r="Q25" s="7">
        <v>5.7280030422588775</v>
      </c>
      <c r="R25" s="6">
        <v>3</v>
      </c>
      <c r="S25" s="23">
        <f t="shared" si="3"/>
        <v>3</v>
      </c>
      <c r="T25" s="22">
        <v>919</v>
      </c>
      <c r="U25" s="6">
        <v>3</v>
      </c>
      <c r="V25" s="23">
        <f t="shared" si="4"/>
        <v>3</v>
      </c>
      <c r="W25" s="32">
        <v>0.33333333333333331</v>
      </c>
      <c r="X25" s="8">
        <v>6.9156293222683253E-3</v>
      </c>
      <c r="Y25" s="6">
        <v>1</v>
      </c>
      <c r="Z25" s="23">
        <f t="shared" si="5"/>
        <v>1</v>
      </c>
      <c r="AA25" s="31">
        <f t="shared" si="6"/>
        <v>1.4</v>
      </c>
      <c r="AB25" s="5">
        <f t="shared" si="7"/>
        <v>1</v>
      </c>
      <c r="AC25" s="4">
        <v>2</v>
      </c>
      <c r="AD25" s="37">
        <f t="shared" si="8"/>
        <v>2</v>
      </c>
      <c r="AE25" s="39">
        <f t="shared" si="9"/>
        <v>1</v>
      </c>
      <c r="AF25" s="39">
        <v>2</v>
      </c>
      <c r="AG25" s="42">
        <f t="shared" si="12"/>
        <v>-1</v>
      </c>
      <c r="AH25" s="44">
        <f t="shared" si="13"/>
        <v>2</v>
      </c>
      <c r="AI25" s="9">
        <v>3</v>
      </c>
      <c r="AJ25" s="89">
        <v>6</v>
      </c>
      <c r="AK25" s="9">
        <f t="shared" si="10"/>
        <v>18</v>
      </c>
      <c r="AL25" s="90">
        <f t="shared" si="11"/>
        <v>4</v>
      </c>
    </row>
    <row r="26" spans="1:38" x14ac:dyDescent="0.25">
      <c r="A26" s="13">
        <v>19</v>
      </c>
      <c r="B26" s="14" t="s">
        <v>53</v>
      </c>
      <c r="C26" s="22">
        <v>1</v>
      </c>
      <c r="D26" s="6">
        <v>0</v>
      </c>
      <c r="E26" s="6">
        <v>0</v>
      </c>
      <c r="F26" s="6">
        <v>1</v>
      </c>
      <c r="G26" s="6">
        <f t="shared" si="0"/>
        <v>1</v>
      </c>
      <c r="H26" s="5">
        <v>2</v>
      </c>
      <c r="I26" s="23">
        <f t="shared" si="1"/>
        <v>2</v>
      </c>
      <c r="J26" s="22">
        <v>5124</v>
      </c>
      <c r="K26" s="6">
        <v>1400</v>
      </c>
      <c r="L26" s="7">
        <v>27.3224043715847</v>
      </c>
      <c r="M26" s="5">
        <v>4</v>
      </c>
      <c r="N26" s="23">
        <f t="shared" si="2"/>
        <v>4</v>
      </c>
      <c r="O26" s="29">
        <v>964.89</v>
      </c>
      <c r="P26" s="6">
        <v>13.1</v>
      </c>
      <c r="Q26" s="7">
        <v>1.3576677134181099</v>
      </c>
      <c r="R26" s="6">
        <v>2</v>
      </c>
      <c r="S26" s="23">
        <f t="shared" si="3"/>
        <v>2</v>
      </c>
      <c r="T26" s="22">
        <v>388</v>
      </c>
      <c r="U26" s="6">
        <v>2</v>
      </c>
      <c r="V26" s="23">
        <f t="shared" si="4"/>
        <v>2</v>
      </c>
      <c r="W26" s="32">
        <v>3</v>
      </c>
      <c r="X26" s="8">
        <v>0.22900763358778625</v>
      </c>
      <c r="Y26" s="6">
        <v>3</v>
      </c>
      <c r="Z26" s="23">
        <f t="shared" si="5"/>
        <v>3</v>
      </c>
      <c r="AA26" s="31">
        <f t="shared" si="6"/>
        <v>2.4000000000000004</v>
      </c>
      <c r="AB26" s="5">
        <f t="shared" si="7"/>
        <v>2</v>
      </c>
      <c r="AC26" s="4">
        <v>2</v>
      </c>
      <c r="AD26" s="37">
        <f t="shared" si="8"/>
        <v>4</v>
      </c>
      <c r="AE26" s="39">
        <f t="shared" si="9"/>
        <v>2</v>
      </c>
      <c r="AF26" s="39">
        <v>2</v>
      </c>
      <c r="AG26" s="42">
        <f t="shared" si="12"/>
        <v>0</v>
      </c>
      <c r="AH26" s="44">
        <f t="shared" si="13"/>
        <v>2</v>
      </c>
      <c r="AI26" s="9">
        <v>3</v>
      </c>
      <c r="AJ26" s="89">
        <v>6</v>
      </c>
      <c r="AK26" s="9">
        <f t="shared" si="10"/>
        <v>18</v>
      </c>
      <c r="AL26" s="90">
        <f t="shared" si="11"/>
        <v>4</v>
      </c>
    </row>
    <row r="27" spans="1:38" x14ac:dyDescent="0.25">
      <c r="A27" s="13">
        <v>20</v>
      </c>
      <c r="B27" s="14" t="s">
        <v>54</v>
      </c>
      <c r="C27" s="22">
        <v>1</v>
      </c>
      <c r="D27" s="6">
        <v>1</v>
      </c>
      <c r="E27" s="6">
        <v>2</v>
      </c>
      <c r="F27" s="6">
        <v>6</v>
      </c>
      <c r="G27" s="6">
        <f t="shared" si="0"/>
        <v>4</v>
      </c>
      <c r="H27" s="5">
        <v>3</v>
      </c>
      <c r="I27" s="23">
        <f t="shared" si="1"/>
        <v>3</v>
      </c>
      <c r="J27" s="22">
        <v>4248</v>
      </c>
      <c r="K27" s="6">
        <v>2484</v>
      </c>
      <c r="L27" s="7">
        <v>58.474576271186443</v>
      </c>
      <c r="M27" s="5">
        <v>3</v>
      </c>
      <c r="N27" s="23">
        <f t="shared" si="2"/>
        <v>3</v>
      </c>
      <c r="O27" s="29">
        <v>592.07000000000005</v>
      </c>
      <c r="P27" s="6">
        <v>39.9</v>
      </c>
      <c r="Q27" s="7">
        <v>6.7390680156062626</v>
      </c>
      <c r="R27" s="6">
        <v>3</v>
      </c>
      <c r="S27" s="23">
        <f t="shared" si="3"/>
        <v>3</v>
      </c>
      <c r="T27" s="22">
        <v>432</v>
      </c>
      <c r="U27" s="6">
        <v>2</v>
      </c>
      <c r="V27" s="23">
        <f t="shared" si="4"/>
        <v>2</v>
      </c>
      <c r="W27" s="32">
        <v>5.333333333333333</v>
      </c>
      <c r="X27" s="8">
        <v>0.13366750208855471</v>
      </c>
      <c r="Y27" s="6">
        <v>3</v>
      </c>
      <c r="Z27" s="23">
        <f t="shared" si="5"/>
        <v>3</v>
      </c>
      <c r="AA27" s="31">
        <f t="shared" si="6"/>
        <v>2.9000000000000004</v>
      </c>
      <c r="AB27" s="5">
        <f t="shared" si="7"/>
        <v>3</v>
      </c>
      <c r="AC27" s="4">
        <v>2</v>
      </c>
      <c r="AD27" s="37">
        <f t="shared" si="8"/>
        <v>6</v>
      </c>
      <c r="AE27" s="39">
        <f t="shared" si="9"/>
        <v>3</v>
      </c>
      <c r="AF27" s="39">
        <v>2</v>
      </c>
      <c r="AG27" s="42">
        <f t="shared" si="12"/>
        <v>1</v>
      </c>
      <c r="AH27" s="45">
        <f t="shared" si="13"/>
        <v>3</v>
      </c>
      <c r="AI27" s="9">
        <v>3</v>
      </c>
      <c r="AJ27" s="89">
        <v>6</v>
      </c>
      <c r="AK27" s="9">
        <f t="shared" si="10"/>
        <v>18</v>
      </c>
      <c r="AL27" s="90">
        <f t="shared" si="11"/>
        <v>4</v>
      </c>
    </row>
    <row r="28" spans="1:38" x14ac:dyDescent="0.25">
      <c r="A28" s="13">
        <v>21</v>
      </c>
      <c r="B28" s="14" t="s">
        <v>55</v>
      </c>
      <c r="C28" s="22">
        <v>1</v>
      </c>
      <c r="D28" s="6">
        <v>1</v>
      </c>
      <c r="E28" s="6">
        <v>2</v>
      </c>
      <c r="F28" s="6">
        <v>2</v>
      </c>
      <c r="G28" s="6">
        <f t="shared" si="0"/>
        <v>4</v>
      </c>
      <c r="H28" s="5">
        <v>3</v>
      </c>
      <c r="I28" s="23">
        <f t="shared" si="1"/>
        <v>3</v>
      </c>
      <c r="J28" s="22">
        <v>5258</v>
      </c>
      <c r="K28" s="6">
        <v>2555</v>
      </c>
      <c r="L28" s="7">
        <v>48.592620768352987</v>
      </c>
      <c r="M28" s="5">
        <v>4</v>
      </c>
      <c r="N28" s="23">
        <f t="shared" si="2"/>
        <v>4</v>
      </c>
      <c r="O28" s="29">
        <v>966.22</v>
      </c>
      <c r="P28" s="6">
        <v>39.4</v>
      </c>
      <c r="Q28" s="7">
        <v>4.0777462689656598</v>
      </c>
      <c r="R28" s="6">
        <v>2</v>
      </c>
      <c r="S28" s="23">
        <f t="shared" si="3"/>
        <v>2</v>
      </c>
      <c r="T28" s="22">
        <v>634</v>
      </c>
      <c r="U28" s="6">
        <v>3</v>
      </c>
      <c r="V28" s="23">
        <f t="shared" si="4"/>
        <v>3</v>
      </c>
      <c r="W28" s="32">
        <v>4</v>
      </c>
      <c r="X28" s="8">
        <v>0.10152284263959391</v>
      </c>
      <c r="Y28" s="6">
        <v>2</v>
      </c>
      <c r="Z28" s="23">
        <f t="shared" si="5"/>
        <v>2</v>
      </c>
      <c r="AA28" s="31">
        <f t="shared" si="6"/>
        <v>2.5</v>
      </c>
      <c r="AB28" s="5">
        <f t="shared" si="7"/>
        <v>3</v>
      </c>
      <c r="AC28" s="4">
        <v>1</v>
      </c>
      <c r="AD28" s="37">
        <f t="shared" si="8"/>
        <v>3</v>
      </c>
      <c r="AE28" s="39">
        <f t="shared" si="9"/>
        <v>2</v>
      </c>
      <c r="AF28" s="39">
        <v>3</v>
      </c>
      <c r="AG28" s="42">
        <f t="shared" si="12"/>
        <v>-1</v>
      </c>
      <c r="AH28" s="44">
        <f t="shared" si="13"/>
        <v>2</v>
      </c>
      <c r="AI28" s="9">
        <v>3</v>
      </c>
      <c r="AJ28" s="89">
        <v>6</v>
      </c>
      <c r="AK28" s="9">
        <f t="shared" si="10"/>
        <v>18</v>
      </c>
      <c r="AL28" s="90">
        <f t="shared" si="11"/>
        <v>4</v>
      </c>
    </row>
    <row r="29" spans="1:38" x14ac:dyDescent="0.25">
      <c r="A29" s="13">
        <v>22</v>
      </c>
      <c r="B29" s="14" t="s">
        <v>56</v>
      </c>
      <c r="C29" s="22">
        <v>5</v>
      </c>
      <c r="D29" s="6">
        <v>2</v>
      </c>
      <c r="E29" s="6">
        <v>0</v>
      </c>
      <c r="F29" s="6">
        <v>86</v>
      </c>
      <c r="G29" s="6">
        <f t="shared" si="0"/>
        <v>7</v>
      </c>
      <c r="H29" s="5">
        <v>4</v>
      </c>
      <c r="I29" s="23">
        <f t="shared" si="1"/>
        <v>4</v>
      </c>
      <c r="J29" s="22">
        <v>77366</v>
      </c>
      <c r="K29" s="6">
        <v>70676</v>
      </c>
      <c r="L29" s="7">
        <v>91.35279063154357</v>
      </c>
      <c r="M29" s="5">
        <v>2</v>
      </c>
      <c r="N29" s="23">
        <f t="shared" si="2"/>
        <v>2</v>
      </c>
      <c r="O29" s="29">
        <v>3197.63</v>
      </c>
      <c r="P29" s="6">
        <v>289.7</v>
      </c>
      <c r="Q29" s="7">
        <v>9.0598349402526246</v>
      </c>
      <c r="R29" s="6">
        <v>3</v>
      </c>
      <c r="S29" s="23">
        <f t="shared" si="3"/>
        <v>3</v>
      </c>
      <c r="T29" s="22">
        <v>7294</v>
      </c>
      <c r="U29" s="6">
        <v>4</v>
      </c>
      <c r="V29" s="23">
        <f t="shared" si="4"/>
        <v>4</v>
      </c>
      <c r="W29" s="32">
        <v>207</v>
      </c>
      <c r="X29" s="8">
        <v>0.71453227476700032</v>
      </c>
      <c r="Y29" s="6">
        <v>3</v>
      </c>
      <c r="Z29" s="23">
        <f t="shared" si="5"/>
        <v>3</v>
      </c>
      <c r="AA29" s="31">
        <f t="shared" si="6"/>
        <v>3.5000000000000004</v>
      </c>
      <c r="AB29" s="5">
        <f t="shared" si="7"/>
        <v>4</v>
      </c>
      <c r="AC29" s="4">
        <v>4</v>
      </c>
      <c r="AD29" s="37">
        <f t="shared" si="8"/>
        <v>16</v>
      </c>
      <c r="AE29" s="39">
        <f t="shared" si="9"/>
        <v>4</v>
      </c>
      <c r="AF29" s="39">
        <v>2</v>
      </c>
      <c r="AG29" s="42">
        <f t="shared" si="12"/>
        <v>2</v>
      </c>
      <c r="AH29" s="46">
        <f t="shared" si="13"/>
        <v>4</v>
      </c>
      <c r="AI29" s="9">
        <v>3</v>
      </c>
      <c r="AJ29" s="89">
        <v>6</v>
      </c>
      <c r="AK29" s="9">
        <f t="shared" si="10"/>
        <v>18</v>
      </c>
      <c r="AL29" s="90">
        <f t="shared" si="11"/>
        <v>4</v>
      </c>
    </row>
    <row r="30" spans="1:38" x14ac:dyDescent="0.25">
      <c r="A30" s="13">
        <v>23</v>
      </c>
      <c r="B30" s="14" t="s">
        <v>57</v>
      </c>
      <c r="C30" s="22">
        <v>4</v>
      </c>
      <c r="D30" s="6">
        <v>0</v>
      </c>
      <c r="E30" s="6">
        <v>0</v>
      </c>
      <c r="F30" s="6">
        <v>9</v>
      </c>
      <c r="G30" s="6">
        <f t="shared" si="0"/>
        <v>4</v>
      </c>
      <c r="H30" s="5">
        <v>3</v>
      </c>
      <c r="I30" s="23">
        <f t="shared" si="1"/>
        <v>3</v>
      </c>
      <c r="J30" s="22">
        <v>10061</v>
      </c>
      <c r="K30" s="6">
        <v>9059</v>
      </c>
      <c r="L30" s="7">
        <v>90.040751416360209</v>
      </c>
      <c r="M30" s="5">
        <v>2</v>
      </c>
      <c r="N30" s="23">
        <f t="shared" si="2"/>
        <v>2</v>
      </c>
      <c r="O30" s="29">
        <v>1099.07</v>
      </c>
      <c r="P30" s="6">
        <v>104.2</v>
      </c>
      <c r="Q30" s="7">
        <v>9.4807428098301294</v>
      </c>
      <c r="R30" s="6">
        <v>3</v>
      </c>
      <c r="S30" s="23">
        <f t="shared" si="3"/>
        <v>3</v>
      </c>
      <c r="T30" s="22">
        <v>1354</v>
      </c>
      <c r="U30" s="6">
        <v>4</v>
      </c>
      <c r="V30" s="23">
        <f t="shared" si="4"/>
        <v>4</v>
      </c>
      <c r="W30" s="32">
        <v>299.33333333333331</v>
      </c>
      <c r="X30" s="8">
        <v>2.8726807421625078</v>
      </c>
      <c r="Y30" s="6">
        <v>4</v>
      </c>
      <c r="Z30" s="23">
        <f t="shared" si="5"/>
        <v>4</v>
      </c>
      <c r="AA30" s="31">
        <f t="shared" si="6"/>
        <v>3.5000000000000004</v>
      </c>
      <c r="AB30" s="5">
        <f t="shared" si="7"/>
        <v>4</v>
      </c>
      <c r="AC30" s="4">
        <v>4</v>
      </c>
      <c r="AD30" s="37">
        <f t="shared" si="8"/>
        <v>16</v>
      </c>
      <c r="AE30" s="39">
        <f t="shared" si="9"/>
        <v>4</v>
      </c>
      <c r="AF30" s="39">
        <v>2</v>
      </c>
      <c r="AG30" s="42">
        <f t="shared" si="12"/>
        <v>2</v>
      </c>
      <c r="AH30" s="46">
        <f t="shared" si="13"/>
        <v>4</v>
      </c>
      <c r="AI30" s="9">
        <v>3</v>
      </c>
      <c r="AJ30" s="89">
        <v>6</v>
      </c>
      <c r="AK30" s="9">
        <f t="shared" si="10"/>
        <v>18</v>
      </c>
      <c r="AL30" s="90">
        <f t="shared" si="11"/>
        <v>4</v>
      </c>
    </row>
    <row r="31" spans="1:38" x14ac:dyDescent="0.25">
      <c r="A31" s="13">
        <v>24</v>
      </c>
      <c r="B31" s="14" t="s">
        <v>58</v>
      </c>
      <c r="C31" s="22">
        <v>0</v>
      </c>
      <c r="D31" s="6">
        <v>1</v>
      </c>
      <c r="E31" s="6">
        <v>0</v>
      </c>
      <c r="F31" s="6">
        <v>0</v>
      </c>
      <c r="G31" s="6">
        <f t="shared" si="0"/>
        <v>1</v>
      </c>
      <c r="H31" s="5">
        <v>2</v>
      </c>
      <c r="I31" s="23">
        <f t="shared" si="1"/>
        <v>2</v>
      </c>
      <c r="J31" s="22">
        <v>4161</v>
      </c>
      <c r="K31" s="6">
        <v>2674</v>
      </c>
      <c r="L31" s="7">
        <v>64.263398221581355</v>
      </c>
      <c r="M31" s="5">
        <v>3</v>
      </c>
      <c r="N31" s="23">
        <f t="shared" si="2"/>
        <v>3</v>
      </c>
      <c r="O31" s="29">
        <v>658.89</v>
      </c>
      <c r="P31" s="6">
        <v>26</v>
      </c>
      <c r="Q31" s="7">
        <v>3.9460304451425885</v>
      </c>
      <c r="R31" s="6">
        <v>2</v>
      </c>
      <c r="S31" s="23">
        <f t="shared" si="3"/>
        <v>2</v>
      </c>
      <c r="T31" s="22">
        <v>240</v>
      </c>
      <c r="U31" s="6">
        <v>1</v>
      </c>
      <c r="V31" s="23">
        <f t="shared" si="4"/>
        <v>1</v>
      </c>
      <c r="W31" s="32">
        <v>17.333333333333332</v>
      </c>
      <c r="X31" s="8">
        <v>0.66666666666666663</v>
      </c>
      <c r="Y31" s="6">
        <v>3</v>
      </c>
      <c r="Z31" s="23">
        <f t="shared" si="5"/>
        <v>3</v>
      </c>
      <c r="AA31" s="31">
        <f t="shared" si="6"/>
        <v>2.3000000000000003</v>
      </c>
      <c r="AB31" s="5">
        <f t="shared" si="7"/>
        <v>2</v>
      </c>
      <c r="AC31" s="4">
        <v>4</v>
      </c>
      <c r="AD31" s="37">
        <f t="shared" si="8"/>
        <v>8</v>
      </c>
      <c r="AE31" s="39">
        <f t="shared" si="9"/>
        <v>3</v>
      </c>
      <c r="AF31" s="39">
        <v>4</v>
      </c>
      <c r="AG31" s="42">
        <f t="shared" si="12"/>
        <v>-1</v>
      </c>
      <c r="AH31" s="44">
        <f t="shared" si="13"/>
        <v>2</v>
      </c>
      <c r="AI31" s="9">
        <v>3</v>
      </c>
      <c r="AJ31" s="89">
        <v>6</v>
      </c>
      <c r="AK31" s="9">
        <f t="shared" si="10"/>
        <v>18</v>
      </c>
      <c r="AL31" s="90">
        <f t="shared" si="11"/>
        <v>4</v>
      </c>
    </row>
    <row r="32" spans="1:38" x14ac:dyDescent="0.25">
      <c r="A32" s="13">
        <v>25</v>
      </c>
      <c r="B32" s="14" t="s">
        <v>59</v>
      </c>
      <c r="C32" s="22">
        <v>1</v>
      </c>
      <c r="D32" s="6">
        <v>2</v>
      </c>
      <c r="E32" s="6">
        <v>0</v>
      </c>
      <c r="F32" s="6">
        <v>2</v>
      </c>
      <c r="G32" s="6">
        <f t="shared" si="0"/>
        <v>3</v>
      </c>
      <c r="H32" s="5">
        <v>3</v>
      </c>
      <c r="I32" s="23">
        <f t="shared" si="1"/>
        <v>3</v>
      </c>
      <c r="J32" s="22">
        <v>10523</v>
      </c>
      <c r="K32" s="6">
        <v>10502</v>
      </c>
      <c r="L32" s="7">
        <v>99.800437137698381</v>
      </c>
      <c r="M32" s="5">
        <v>1</v>
      </c>
      <c r="N32" s="23">
        <f t="shared" si="2"/>
        <v>1</v>
      </c>
      <c r="O32" s="29">
        <v>520.4</v>
      </c>
      <c r="P32" s="6">
        <v>42.5</v>
      </c>
      <c r="Q32" s="7">
        <v>8.1667947732513451</v>
      </c>
      <c r="R32" s="6">
        <v>3</v>
      </c>
      <c r="S32" s="23">
        <f t="shared" si="3"/>
        <v>3</v>
      </c>
      <c r="T32" s="22">
        <v>990</v>
      </c>
      <c r="U32" s="6">
        <v>3</v>
      </c>
      <c r="V32" s="23">
        <f t="shared" si="4"/>
        <v>3</v>
      </c>
      <c r="W32" s="32">
        <v>43</v>
      </c>
      <c r="X32" s="8">
        <v>1.0117647058823529</v>
      </c>
      <c r="Y32" s="6">
        <v>4</v>
      </c>
      <c r="Z32" s="23">
        <f t="shared" si="5"/>
        <v>4</v>
      </c>
      <c r="AA32" s="31">
        <f t="shared" si="6"/>
        <v>3.4000000000000004</v>
      </c>
      <c r="AB32" s="5">
        <f t="shared" si="7"/>
        <v>3</v>
      </c>
      <c r="AC32" s="4">
        <v>1</v>
      </c>
      <c r="AD32" s="37">
        <f t="shared" si="8"/>
        <v>3</v>
      </c>
      <c r="AE32" s="39">
        <f t="shared" si="9"/>
        <v>2</v>
      </c>
      <c r="AF32" s="39">
        <v>2</v>
      </c>
      <c r="AG32" s="42">
        <f t="shared" si="12"/>
        <v>0</v>
      </c>
      <c r="AH32" s="44">
        <f t="shared" si="13"/>
        <v>2</v>
      </c>
      <c r="AI32" s="9">
        <v>3</v>
      </c>
      <c r="AJ32" s="89">
        <v>6</v>
      </c>
      <c r="AK32" s="9">
        <f t="shared" si="10"/>
        <v>18</v>
      </c>
      <c r="AL32" s="90">
        <f t="shared" si="11"/>
        <v>4</v>
      </c>
    </row>
    <row r="33" spans="1:38" ht="15.75" thickBot="1" x14ac:dyDescent="0.3">
      <c r="A33" s="16">
        <v>26</v>
      </c>
      <c r="B33" s="17" t="s">
        <v>60</v>
      </c>
      <c r="C33" s="24">
        <v>5</v>
      </c>
      <c r="D33" s="25">
        <v>1</v>
      </c>
      <c r="E33" s="25">
        <v>1</v>
      </c>
      <c r="F33" s="25">
        <v>0</v>
      </c>
      <c r="G33" s="25">
        <f t="shared" si="0"/>
        <v>7</v>
      </c>
      <c r="H33" s="26">
        <v>4</v>
      </c>
      <c r="I33" s="27">
        <f t="shared" si="1"/>
        <v>4</v>
      </c>
      <c r="J33" s="24">
        <v>4448</v>
      </c>
      <c r="K33" s="25">
        <v>1950</v>
      </c>
      <c r="L33" s="28">
        <v>43.839928057553955</v>
      </c>
      <c r="M33" s="26">
        <v>4</v>
      </c>
      <c r="N33" s="27">
        <f t="shared" si="2"/>
        <v>4</v>
      </c>
      <c r="O33" s="30">
        <v>839.89</v>
      </c>
      <c r="P33" s="25">
        <v>44.2</v>
      </c>
      <c r="Q33" s="28">
        <v>5.2625939111074072</v>
      </c>
      <c r="R33" s="25">
        <v>3</v>
      </c>
      <c r="S33" s="27">
        <f t="shared" si="3"/>
        <v>3</v>
      </c>
      <c r="T33" s="24">
        <v>497</v>
      </c>
      <c r="U33" s="25">
        <v>2</v>
      </c>
      <c r="V33" s="27">
        <f t="shared" si="4"/>
        <v>2</v>
      </c>
      <c r="W33" s="33">
        <v>0.66666666666666663</v>
      </c>
      <c r="X33" s="34">
        <v>1.5082956259426846E-2</v>
      </c>
      <c r="Y33" s="25">
        <v>2</v>
      </c>
      <c r="Z33" s="27">
        <f t="shared" si="5"/>
        <v>2</v>
      </c>
      <c r="AA33" s="31">
        <f t="shared" si="6"/>
        <v>2.9000000000000004</v>
      </c>
      <c r="AB33" s="5">
        <f t="shared" si="7"/>
        <v>3</v>
      </c>
      <c r="AC33" s="4">
        <v>3</v>
      </c>
      <c r="AD33" s="37">
        <f t="shared" si="8"/>
        <v>9</v>
      </c>
      <c r="AE33" s="40">
        <f t="shared" si="9"/>
        <v>3</v>
      </c>
      <c r="AF33" s="40">
        <v>3</v>
      </c>
      <c r="AG33" s="42">
        <f t="shared" si="12"/>
        <v>0</v>
      </c>
      <c r="AH33" s="47">
        <f t="shared" si="13"/>
        <v>2</v>
      </c>
      <c r="AI33" s="9">
        <v>3</v>
      </c>
      <c r="AJ33" s="89">
        <v>6</v>
      </c>
      <c r="AK33" s="9">
        <f t="shared" si="10"/>
        <v>18</v>
      </c>
      <c r="AL33" s="90">
        <f t="shared" si="11"/>
        <v>4</v>
      </c>
    </row>
  </sheetData>
  <sortState xmlns:xlrd2="http://schemas.microsoft.com/office/spreadsheetml/2017/richdata2" ref="A8:AL33">
    <sortCondition ref="A8:A33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616B8-9DEA-412E-8A43-14A87240D292}">
  <dimension ref="A6:AL33"/>
  <sheetViews>
    <sheetView zoomScale="70" zoomScaleNormal="70" workbookViewId="0">
      <selection activeCell="G41" sqref="G41"/>
    </sheetView>
  </sheetViews>
  <sheetFormatPr defaultColWidth="8.7109375" defaultRowHeight="14.25" x14ac:dyDescent="0.2"/>
  <cols>
    <col min="1" max="1" width="8.7109375" style="1"/>
    <col min="2" max="2" width="24.85546875" style="1" bestFit="1" customWidth="1"/>
    <col min="3" max="3" width="9.85546875" style="1" customWidth="1"/>
    <col min="4" max="4" width="11.7109375" style="1" customWidth="1"/>
    <col min="5" max="5" width="13.42578125" style="1" customWidth="1"/>
    <col min="6" max="6" width="9.85546875" style="1" customWidth="1"/>
    <col min="7" max="7" width="14.42578125" style="1" customWidth="1"/>
    <col min="8" max="8" width="9.85546875" style="1" customWidth="1"/>
    <col min="9" max="9" width="18.140625" style="1" customWidth="1"/>
    <col min="10" max="10" width="9.85546875" style="1" customWidth="1"/>
    <col min="11" max="11" width="15.5703125" style="1" customWidth="1"/>
    <col min="12" max="12" width="16.85546875" style="1" customWidth="1"/>
    <col min="13" max="13" width="9.85546875" style="1" customWidth="1"/>
    <col min="14" max="14" width="16.42578125" style="1" customWidth="1"/>
    <col min="15" max="15" width="11.42578125" style="1" customWidth="1"/>
    <col min="16" max="26" width="9.85546875" style="1" customWidth="1"/>
    <col min="27" max="27" width="15.85546875" style="1" customWidth="1"/>
    <col min="28" max="28" width="16" style="1" customWidth="1"/>
    <col min="29" max="29" width="21.28515625" style="2" customWidth="1"/>
    <col min="30" max="30" width="15.7109375" style="2" customWidth="1"/>
    <col min="31" max="31" width="16" style="2" customWidth="1"/>
    <col min="32" max="32" width="17" style="2" customWidth="1"/>
    <col min="33" max="33" width="16.85546875" style="2" customWidth="1"/>
    <col min="34" max="34" width="15.140625" style="2" customWidth="1"/>
    <col min="35" max="35" width="14.5703125" style="2" customWidth="1"/>
    <col min="36" max="36" width="16.85546875" style="2" customWidth="1"/>
    <col min="37" max="37" width="16.28515625" style="2" customWidth="1"/>
    <col min="38" max="38" width="16.42578125" style="1" customWidth="1"/>
    <col min="39" max="16384" width="8.7109375" style="1"/>
  </cols>
  <sheetData>
    <row r="6" spans="1:38" ht="15" thickBot="1" x14ac:dyDescent="0.25"/>
    <row r="7" spans="1:38" ht="96" customHeight="1" x14ac:dyDescent="0.2">
      <c r="A7" s="11" t="s">
        <v>0</v>
      </c>
      <c r="B7" s="12" t="s">
        <v>1</v>
      </c>
      <c r="C7" s="19" t="s">
        <v>2</v>
      </c>
      <c r="D7" s="20" t="s">
        <v>3</v>
      </c>
      <c r="E7" s="20" t="s">
        <v>4</v>
      </c>
      <c r="F7" s="20" t="s">
        <v>5</v>
      </c>
      <c r="G7" s="20" t="s">
        <v>6</v>
      </c>
      <c r="H7" s="20" t="s">
        <v>7</v>
      </c>
      <c r="I7" s="21" t="s">
        <v>8</v>
      </c>
      <c r="J7" s="19" t="s">
        <v>9</v>
      </c>
      <c r="K7" s="20" t="s">
        <v>10</v>
      </c>
      <c r="L7" s="20" t="s">
        <v>11</v>
      </c>
      <c r="M7" s="20" t="s">
        <v>7</v>
      </c>
      <c r="N7" s="21" t="s">
        <v>12</v>
      </c>
      <c r="O7" s="19" t="s">
        <v>13</v>
      </c>
      <c r="P7" s="20" t="s">
        <v>14</v>
      </c>
      <c r="Q7" s="20" t="s">
        <v>15</v>
      </c>
      <c r="R7" s="20" t="s">
        <v>7</v>
      </c>
      <c r="S7" s="21" t="s">
        <v>16</v>
      </c>
      <c r="T7" s="19" t="s">
        <v>17</v>
      </c>
      <c r="U7" s="20" t="s">
        <v>7</v>
      </c>
      <c r="V7" s="21" t="s">
        <v>18</v>
      </c>
      <c r="W7" s="19" t="s">
        <v>19</v>
      </c>
      <c r="X7" s="20" t="s">
        <v>20</v>
      </c>
      <c r="Y7" s="20" t="s">
        <v>7</v>
      </c>
      <c r="Z7" s="21" t="s">
        <v>18</v>
      </c>
      <c r="AA7" s="41" t="s">
        <v>22</v>
      </c>
      <c r="AB7" s="38" t="s">
        <v>23</v>
      </c>
      <c r="AC7" s="18" t="s">
        <v>24</v>
      </c>
      <c r="AD7" s="55" t="s">
        <v>25</v>
      </c>
      <c r="AE7" s="38" t="s">
        <v>26</v>
      </c>
      <c r="AF7" s="38" t="s">
        <v>27</v>
      </c>
      <c r="AG7" s="41" t="s">
        <v>28</v>
      </c>
      <c r="AH7" s="38" t="s">
        <v>29</v>
      </c>
      <c r="AI7" s="10" t="s">
        <v>30</v>
      </c>
      <c r="AJ7" s="10" t="s">
        <v>31</v>
      </c>
      <c r="AK7" s="10" t="s">
        <v>32</v>
      </c>
      <c r="AL7" s="10" t="s">
        <v>33</v>
      </c>
    </row>
    <row r="8" spans="1:38" ht="15" x14ac:dyDescent="0.2">
      <c r="A8" s="13">
        <v>1</v>
      </c>
      <c r="B8" s="48" t="s">
        <v>34</v>
      </c>
      <c r="C8" s="22">
        <v>1</v>
      </c>
      <c r="D8" s="6">
        <v>2</v>
      </c>
      <c r="E8" s="6">
        <v>0</v>
      </c>
      <c r="F8" s="6">
        <v>0</v>
      </c>
      <c r="G8" s="6">
        <f t="shared" ref="G8:G33" si="0">SUM(C8:E8)</f>
        <v>3</v>
      </c>
      <c r="H8" s="5">
        <v>3</v>
      </c>
      <c r="I8" s="23">
        <f t="shared" ref="I8:I33" si="1">H8</f>
        <v>3</v>
      </c>
      <c r="J8" s="22">
        <v>16931</v>
      </c>
      <c r="K8" s="6">
        <v>10927</v>
      </c>
      <c r="L8" s="7">
        <v>64.53842064851456</v>
      </c>
      <c r="M8" s="5">
        <v>3</v>
      </c>
      <c r="N8" s="23">
        <f t="shared" ref="N8:N33" si="2">M8</f>
        <v>3</v>
      </c>
      <c r="O8" s="29">
        <v>1983.64</v>
      </c>
      <c r="P8" s="6">
        <v>82</v>
      </c>
      <c r="Q8" s="7">
        <v>4.1338146034562717</v>
      </c>
      <c r="R8" s="6">
        <v>2</v>
      </c>
      <c r="S8" s="23">
        <f t="shared" ref="S8:S33" si="3">R8</f>
        <v>2</v>
      </c>
      <c r="T8" s="22">
        <v>1878</v>
      </c>
      <c r="U8" s="6">
        <v>4</v>
      </c>
      <c r="V8" s="23">
        <f t="shared" ref="V8:V33" si="4">U8</f>
        <v>4</v>
      </c>
      <c r="W8" s="32">
        <v>14</v>
      </c>
      <c r="X8" s="8">
        <v>0.17073170731707318</v>
      </c>
      <c r="Y8" s="6">
        <v>3</v>
      </c>
      <c r="Z8" s="23">
        <f t="shared" ref="Z8:Z33" si="5">Y8</f>
        <v>3</v>
      </c>
      <c r="AA8" s="51">
        <f t="shared" ref="AA8:AA33" si="6">(0.25*I8+0*N8+0.25*S8+0.25*V8+0.25*Z8)</f>
        <v>3</v>
      </c>
      <c r="AB8" s="53">
        <f t="shared" ref="AB8:AB33" si="7">IF(AA8&lt;1.5,1,IF(AA8&lt;2.5,2,IF(AA8&lt;3.5,3,4)))</f>
        <v>3</v>
      </c>
      <c r="AC8" s="52">
        <v>3</v>
      </c>
      <c r="AD8" s="37">
        <f t="shared" ref="AD8:AD33" si="8">AB8*AC8</f>
        <v>9</v>
      </c>
      <c r="AE8" s="39">
        <f>IF(AD8&lt;3,1,IF(AD8&lt;5,2,IF(AD8&lt;12,3,4)))</f>
        <v>3</v>
      </c>
      <c r="AF8" s="39">
        <v>2</v>
      </c>
      <c r="AG8" s="42">
        <f>AE8-AF8</f>
        <v>1</v>
      </c>
      <c r="AH8" s="56">
        <f>IF(AG8&lt;-1,1,IF(AG8&lt;1,2,IF(AG8=1,3,4)))</f>
        <v>3</v>
      </c>
      <c r="AI8" s="9">
        <v>2</v>
      </c>
      <c r="AJ8" s="88">
        <v>6</v>
      </c>
      <c r="AK8" s="9">
        <f t="shared" ref="AK8:AK33" si="9">AI8*AJ8</f>
        <v>12</v>
      </c>
      <c r="AL8" s="92">
        <f t="shared" ref="AL8:AL33" si="10">IF(AK8&lt;6,1,IF(AK8&lt;12,2,IF(AK8&lt;18,3,4)))</f>
        <v>3</v>
      </c>
    </row>
    <row r="9" spans="1:38" ht="15" x14ac:dyDescent="0.2">
      <c r="A9" s="13">
        <v>2</v>
      </c>
      <c r="B9" s="48" t="s">
        <v>35</v>
      </c>
      <c r="C9" s="22">
        <v>1</v>
      </c>
      <c r="D9" s="6">
        <v>1</v>
      </c>
      <c r="E9" s="6">
        <v>1</v>
      </c>
      <c r="F9" s="6">
        <v>3</v>
      </c>
      <c r="G9" s="6">
        <f t="shared" si="0"/>
        <v>3</v>
      </c>
      <c r="H9" s="5">
        <v>3</v>
      </c>
      <c r="I9" s="23">
        <f t="shared" si="1"/>
        <v>3</v>
      </c>
      <c r="J9" s="22">
        <v>3582</v>
      </c>
      <c r="K9" s="6">
        <v>2842</v>
      </c>
      <c r="L9" s="7">
        <v>79.341150195421548</v>
      </c>
      <c r="M9" s="5">
        <v>3</v>
      </c>
      <c r="N9" s="23">
        <f t="shared" si="2"/>
        <v>3</v>
      </c>
      <c r="O9" s="29">
        <v>244.9</v>
      </c>
      <c r="P9" s="6">
        <v>22</v>
      </c>
      <c r="Q9" s="7">
        <v>8.9832584728460603</v>
      </c>
      <c r="R9" s="6">
        <v>3</v>
      </c>
      <c r="S9" s="23">
        <f t="shared" si="3"/>
        <v>3</v>
      </c>
      <c r="T9" s="22">
        <v>379</v>
      </c>
      <c r="U9" s="6">
        <v>2</v>
      </c>
      <c r="V9" s="23">
        <f t="shared" si="4"/>
        <v>2</v>
      </c>
      <c r="W9" s="32">
        <v>23</v>
      </c>
      <c r="X9" s="8">
        <v>1.0454545454545454</v>
      </c>
      <c r="Y9" s="6">
        <v>4</v>
      </c>
      <c r="Z9" s="23">
        <f t="shared" si="5"/>
        <v>4</v>
      </c>
      <c r="AA9" s="51">
        <f t="shared" si="6"/>
        <v>3</v>
      </c>
      <c r="AB9" s="53">
        <f t="shared" si="7"/>
        <v>3</v>
      </c>
      <c r="AC9" s="52">
        <v>0</v>
      </c>
      <c r="AD9" s="37">
        <f t="shared" si="8"/>
        <v>0</v>
      </c>
      <c r="AE9" s="39">
        <v>0</v>
      </c>
      <c r="AF9" s="39">
        <v>0</v>
      </c>
      <c r="AG9" s="42">
        <v>0</v>
      </c>
      <c r="AH9" s="86">
        <v>0</v>
      </c>
      <c r="AI9" s="9">
        <v>2</v>
      </c>
      <c r="AJ9" s="88">
        <v>5</v>
      </c>
      <c r="AK9" s="9">
        <f t="shared" si="9"/>
        <v>10</v>
      </c>
      <c r="AL9" s="91">
        <f t="shared" si="10"/>
        <v>2</v>
      </c>
    </row>
    <row r="10" spans="1:38" ht="15" x14ac:dyDescent="0.2">
      <c r="A10" s="13">
        <v>3</v>
      </c>
      <c r="B10" s="49" t="s">
        <v>36</v>
      </c>
      <c r="C10" s="22">
        <v>0</v>
      </c>
      <c r="D10" s="6">
        <v>0</v>
      </c>
      <c r="E10" s="6">
        <v>0</v>
      </c>
      <c r="F10" s="6">
        <v>10</v>
      </c>
      <c r="G10" s="6">
        <f t="shared" si="0"/>
        <v>0</v>
      </c>
      <c r="H10" s="5">
        <v>1</v>
      </c>
      <c r="I10" s="23">
        <f t="shared" si="1"/>
        <v>1</v>
      </c>
      <c r="J10" s="22">
        <v>15021</v>
      </c>
      <c r="K10" s="6">
        <v>14105</v>
      </c>
      <c r="L10" s="7">
        <v>93.90187071433327</v>
      </c>
      <c r="M10" s="5">
        <v>2</v>
      </c>
      <c r="N10" s="23">
        <f t="shared" si="2"/>
        <v>2</v>
      </c>
      <c r="O10" s="29">
        <v>500.85</v>
      </c>
      <c r="P10" s="6">
        <v>44.1</v>
      </c>
      <c r="Q10" s="7">
        <v>8.8050314465408803</v>
      </c>
      <c r="R10" s="6">
        <v>3</v>
      </c>
      <c r="S10" s="23">
        <f t="shared" si="3"/>
        <v>3</v>
      </c>
      <c r="T10" s="22">
        <v>1536</v>
      </c>
      <c r="U10" s="6">
        <v>4</v>
      </c>
      <c r="V10" s="23">
        <f t="shared" si="4"/>
        <v>4</v>
      </c>
      <c r="W10" s="32">
        <v>3.3333333333333335</v>
      </c>
      <c r="X10" s="8">
        <v>7.5585789871504161E-2</v>
      </c>
      <c r="Y10" s="6">
        <v>2</v>
      </c>
      <c r="Z10" s="23">
        <f t="shared" si="5"/>
        <v>2</v>
      </c>
      <c r="AA10" s="51">
        <f t="shared" si="6"/>
        <v>2.5</v>
      </c>
      <c r="AB10" s="53">
        <f t="shared" si="7"/>
        <v>3</v>
      </c>
      <c r="AC10" s="52">
        <v>3</v>
      </c>
      <c r="AD10" s="37">
        <f t="shared" si="8"/>
        <v>9</v>
      </c>
      <c r="AE10" s="39">
        <f>IF(AD10&lt;3,1,IF(AD10&lt;5,2,IF(AD10&lt;12,3,4)))</f>
        <v>3</v>
      </c>
      <c r="AF10" s="39">
        <v>4</v>
      </c>
      <c r="AG10" s="42">
        <f>AE10-AF10</f>
        <v>-1</v>
      </c>
      <c r="AH10" s="44">
        <f>IF(AG10&lt;-1,1,IF(AG10&lt;1,2,IF(AG10=1,3,4)))</f>
        <v>2</v>
      </c>
      <c r="AI10" s="9">
        <v>2</v>
      </c>
      <c r="AJ10" s="88">
        <v>6</v>
      </c>
      <c r="AK10" s="9">
        <f t="shared" si="9"/>
        <v>12</v>
      </c>
      <c r="AL10" s="92">
        <f t="shared" si="10"/>
        <v>3</v>
      </c>
    </row>
    <row r="11" spans="1:38" ht="15" x14ac:dyDescent="0.2">
      <c r="A11" s="13">
        <v>4</v>
      </c>
      <c r="B11" s="48" t="s">
        <v>37</v>
      </c>
      <c r="C11" s="22">
        <v>0</v>
      </c>
      <c r="D11" s="6">
        <v>1</v>
      </c>
      <c r="E11" s="6">
        <v>0</v>
      </c>
      <c r="F11" s="6">
        <v>5</v>
      </c>
      <c r="G11" s="6">
        <f t="shared" si="0"/>
        <v>1</v>
      </c>
      <c r="H11" s="5">
        <v>2</v>
      </c>
      <c r="I11" s="23">
        <f t="shared" si="1"/>
        <v>2</v>
      </c>
      <c r="J11" s="22">
        <v>3945</v>
      </c>
      <c r="K11" s="6">
        <v>2800</v>
      </c>
      <c r="L11" s="7">
        <v>70.975918884664125</v>
      </c>
      <c r="M11" s="5">
        <v>3</v>
      </c>
      <c r="N11" s="23">
        <f t="shared" si="2"/>
        <v>3</v>
      </c>
      <c r="O11" s="29">
        <v>711.89</v>
      </c>
      <c r="P11" s="6">
        <v>45.9</v>
      </c>
      <c r="Q11" s="7">
        <v>6.4476253353748474</v>
      </c>
      <c r="R11" s="6">
        <v>3</v>
      </c>
      <c r="S11" s="23">
        <f t="shared" si="3"/>
        <v>3</v>
      </c>
      <c r="T11" s="22">
        <v>579</v>
      </c>
      <c r="U11" s="6">
        <v>3</v>
      </c>
      <c r="V11" s="23">
        <f t="shared" si="4"/>
        <v>3</v>
      </c>
      <c r="W11" s="32">
        <v>1.6666666666666667</v>
      </c>
      <c r="X11" s="8">
        <v>3.6310820624546117E-2</v>
      </c>
      <c r="Y11" s="6">
        <v>2</v>
      </c>
      <c r="Z11" s="23">
        <f t="shared" si="5"/>
        <v>2</v>
      </c>
      <c r="AA11" s="51">
        <f t="shared" si="6"/>
        <v>2.5</v>
      </c>
      <c r="AB11" s="53">
        <f t="shared" si="7"/>
        <v>3</v>
      </c>
      <c r="AC11" s="52">
        <v>2</v>
      </c>
      <c r="AD11" s="37">
        <f t="shared" si="8"/>
        <v>6</v>
      </c>
      <c r="AE11" s="39">
        <f>IF(AD11&lt;3,1,IF(AD11&lt;5,2,IF(AD11&lt;12,3,4)))</f>
        <v>3</v>
      </c>
      <c r="AF11" s="39">
        <v>3</v>
      </c>
      <c r="AG11" s="42">
        <f>AE11-AF11</f>
        <v>0</v>
      </c>
      <c r="AH11" s="44">
        <f>IF(AG11&lt;-1,1,IF(AG11&lt;1,2,IF(AG11=1,3,4)))</f>
        <v>2</v>
      </c>
      <c r="AI11" s="9">
        <v>2</v>
      </c>
      <c r="AJ11" s="88">
        <v>5</v>
      </c>
      <c r="AK11" s="9">
        <f t="shared" si="9"/>
        <v>10</v>
      </c>
      <c r="AL11" s="91">
        <f t="shared" si="10"/>
        <v>2</v>
      </c>
    </row>
    <row r="12" spans="1:38" ht="15" x14ac:dyDescent="0.2">
      <c r="A12" s="13">
        <v>5</v>
      </c>
      <c r="B12" s="48" t="s">
        <v>38</v>
      </c>
      <c r="C12" s="22">
        <v>8</v>
      </c>
      <c r="D12" s="6">
        <v>3</v>
      </c>
      <c r="E12" s="6">
        <v>0</v>
      </c>
      <c r="F12" s="6">
        <v>5</v>
      </c>
      <c r="G12" s="6">
        <f t="shared" si="0"/>
        <v>11</v>
      </c>
      <c r="H12" s="5">
        <v>4</v>
      </c>
      <c r="I12" s="23">
        <f t="shared" si="1"/>
        <v>4</v>
      </c>
      <c r="J12" s="22">
        <v>8209</v>
      </c>
      <c r="K12" s="6">
        <v>7948</v>
      </c>
      <c r="L12" s="7">
        <v>96.820562796930204</v>
      </c>
      <c r="M12" s="5">
        <v>1</v>
      </c>
      <c r="N12" s="23">
        <f t="shared" si="2"/>
        <v>1</v>
      </c>
      <c r="O12" s="29">
        <v>1234.46</v>
      </c>
      <c r="P12" s="6">
        <v>108.6</v>
      </c>
      <c r="Q12" s="7">
        <v>8.797368890040989</v>
      </c>
      <c r="R12" s="6">
        <v>3</v>
      </c>
      <c r="S12" s="23">
        <f t="shared" si="3"/>
        <v>3</v>
      </c>
      <c r="T12" s="22">
        <v>1682</v>
      </c>
      <c r="U12" s="6">
        <v>4</v>
      </c>
      <c r="V12" s="23">
        <f t="shared" si="4"/>
        <v>4</v>
      </c>
      <c r="W12" s="32">
        <v>36.666666666666664</v>
      </c>
      <c r="X12" s="8">
        <v>0.33763044812768567</v>
      </c>
      <c r="Y12" s="6">
        <v>3</v>
      </c>
      <c r="Z12" s="23">
        <f t="shared" si="5"/>
        <v>3</v>
      </c>
      <c r="AA12" s="51">
        <f t="shared" si="6"/>
        <v>3.5</v>
      </c>
      <c r="AB12" s="53">
        <f t="shared" si="7"/>
        <v>4</v>
      </c>
      <c r="AC12" s="52">
        <v>4</v>
      </c>
      <c r="AD12" s="37">
        <f t="shared" si="8"/>
        <v>16</v>
      </c>
      <c r="AE12" s="39">
        <f>IF(AD12&lt;3,1,IF(AD12&lt;5,2,IF(AD12&lt;12,3,4)))</f>
        <v>4</v>
      </c>
      <c r="AF12" s="39" t="s">
        <v>39</v>
      </c>
      <c r="AG12" s="42" t="s">
        <v>39</v>
      </c>
      <c r="AH12" s="46">
        <f>AE12</f>
        <v>4</v>
      </c>
      <c r="AI12" s="9">
        <v>2</v>
      </c>
      <c r="AJ12" s="88">
        <v>6</v>
      </c>
      <c r="AK12" s="9">
        <f t="shared" si="9"/>
        <v>12</v>
      </c>
      <c r="AL12" s="92">
        <f t="shared" si="10"/>
        <v>3</v>
      </c>
    </row>
    <row r="13" spans="1:38" ht="15" x14ac:dyDescent="0.2">
      <c r="A13" s="13">
        <v>6</v>
      </c>
      <c r="B13" s="48" t="s">
        <v>40</v>
      </c>
      <c r="C13" s="22">
        <v>3</v>
      </c>
      <c r="D13" s="6">
        <v>1</v>
      </c>
      <c r="E13" s="6">
        <v>0</v>
      </c>
      <c r="F13" s="6">
        <v>71</v>
      </c>
      <c r="G13" s="6">
        <f t="shared" si="0"/>
        <v>4</v>
      </c>
      <c r="H13" s="5">
        <v>3</v>
      </c>
      <c r="I13" s="23">
        <f t="shared" si="1"/>
        <v>3</v>
      </c>
      <c r="J13" s="22">
        <v>10114</v>
      </c>
      <c r="K13" s="6">
        <v>6485</v>
      </c>
      <c r="L13" s="7">
        <v>64.119042910816688</v>
      </c>
      <c r="M13" s="5">
        <v>3</v>
      </c>
      <c r="N13" s="23">
        <f t="shared" si="2"/>
        <v>3</v>
      </c>
      <c r="O13" s="29">
        <v>993.08</v>
      </c>
      <c r="P13" s="6">
        <v>45.3</v>
      </c>
      <c r="Q13" s="7">
        <v>4.561566036975873</v>
      </c>
      <c r="R13" s="6">
        <v>2</v>
      </c>
      <c r="S13" s="23">
        <f t="shared" si="3"/>
        <v>2</v>
      </c>
      <c r="T13" s="22">
        <v>760</v>
      </c>
      <c r="U13" s="6">
        <v>3</v>
      </c>
      <c r="V13" s="23">
        <f t="shared" si="4"/>
        <v>3</v>
      </c>
      <c r="W13" s="32">
        <v>9</v>
      </c>
      <c r="X13" s="8">
        <v>0.19867549668874174</v>
      </c>
      <c r="Y13" s="6">
        <v>3</v>
      </c>
      <c r="Z13" s="23">
        <f t="shared" si="5"/>
        <v>3</v>
      </c>
      <c r="AA13" s="51">
        <f t="shared" si="6"/>
        <v>2.75</v>
      </c>
      <c r="AB13" s="53">
        <f t="shared" si="7"/>
        <v>3</v>
      </c>
      <c r="AC13" s="52">
        <v>1</v>
      </c>
      <c r="AD13" s="37">
        <f t="shared" si="8"/>
        <v>3</v>
      </c>
      <c r="AE13" s="39">
        <f>IF(AD13&lt;3,1,IF(AD13&lt;5,2,IF(AD13&lt;12,3,4)))</f>
        <v>2</v>
      </c>
      <c r="AF13" s="39">
        <v>1</v>
      </c>
      <c r="AG13" s="42">
        <f>AE13-AF13</f>
        <v>1</v>
      </c>
      <c r="AH13" s="56">
        <f>IF(AG13&lt;-1,1,IF(AG13&lt;1,2,IF(AG13=1,3,4)))</f>
        <v>3</v>
      </c>
      <c r="AI13" s="9">
        <v>2</v>
      </c>
      <c r="AJ13" s="88">
        <v>5</v>
      </c>
      <c r="AK13" s="9">
        <f t="shared" si="9"/>
        <v>10</v>
      </c>
      <c r="AL13" s="91">
        <f t="shared" si="10"/>
        <v>2</v>
      </c>
    </row>
    <row r="14" spans="1:38" ht="15" x14ac:dyDescent="0.2">
      <c r="A14" s="13">
        <v>7</v>
      </c>
      <c r="B14" s="48" t="s">
        <v>41</v>
      </c>
      <c r="C14" s="22">
        <v>5</v>
      </c>
      <c r="D14" s="6">
        <v>1</v>
      </c>
      <c r="E14" s="6">
        <v>0</v>
      </c>
      <c r="F14" s="6">
        <v>18</v>
      </c>
      <c r="G14" s="6">
        <f t="shared" si="0"/>
        <v>6</v>
      </c>
      <c r="H14" s="5">
        <v>4</v>
      </c>
      <c r="I14" s="23">
        <f t="shared" si="1"/>
        <v>4</v>
      </c>
      <c r="J14" s="22">
        <v>6557</v>
      </c>
      <c r="K14" s="6">
        <v>6250</v>
      </c>
      <c r="L14" s="7">
        <v>95.317980783895081</v>
      </c>
      <c r="M14" s="5">
        <v>1</v>
      </c>
      <c r="N14" s="23">
        <f t="shared" si="2"/>
        <v>1</v>
      </c>
      <c r="O14" s="29">
        <v>831.6</v>
      </c>
      <c r="P14" s="6">
        <v>70.599999999999994</v>
      </c>
      <c r="Q14" s="7">
        <v>8.4896584896584883</v>
      </c>
      <c r="R14" s="6">
        <v>3</v>
      </c>
      <c r="S14" s="23">
        <f t="shared" si="3"/>
        <v>3</v>
      </c>
      <c r="T14" s="22">
        <v>866</v>
      </c>
      <c r="U14" s="6">
        <v>3</v>
      </c>
      <c r="V14" s="23">
        <f t="shared" si="4"/>
        <v>3</v>
      </c>
      <c r="W14" s="32">
        <v>9</v>
      </c>
      <c r="X14" s="8">
        <v>0.12747875354107649</v>
      </c>
      <c r="Y14" s="6">
        <v>3</v>
      </c>
      <c r="Z14" s="23">
        <f t="shared" si="5"/>
        <v>3</v>
      </c>
      <c r="AA14" s="51">
        <f t="shared" si="6"/>
        <v>3.25</v>
      </c>
      <c r="AB14" s="53">
        <f t="shared" si="7"/>
        <v>3</v>
      </c>
      <c r="AC14" s="52">
        <v>3</v>
      </c>
      <c r="AD14" s="37">
        <f t="shared" si="8"/>
        <v>9</v>
      </c>
      <c r="AE14" s="39">
        <f>IF(AD14&lt;3,1,IF(AD14&lt;5,2,IF(AD14&lt;12,3,4)))</f>
        <v>3</v>
      </c>
      <c r="AF14" s="39">
        <v>2</v>
      </c>
      <c r="AG14" s="42">
        <f>AE14-AF14</f>
        <v>1</v>
      </c>
      <c r="AH14" s="56">
        <f>IF(AG14&lt;-1,1,IF(AG14&lt;1,2,IF(AG14=1,3,4)))</f>
        <v>3</v>
      </c>
      <c r="AI14" s="9">
        <v>2</v>
      </c>
      <c r="AJ14" s="88">
        <v>6</v>
      </c>
      <c r="AK14" s="9">
        <f t="shared" si="9"/>
        <v>12</v>
      </c>
      <c r="AL14" s="92">
        <f t="shared" si="10"/>
        <v>3</v>
      </c>
    </row>
    <row r="15" spans="1:38" ht="15" x14ac:dyDescent="0.2">
      <c r="A15" s="13">
        <v>8</v>
      </c>
      <c r="B15" s="48" t="s">
        <v>42</v>
      </c>
      <c r="C15" s="22">
        <v>9</v>
      </c>
      <c r="D15" s="6">
        <v>1</v>
      </c>
      <c r="E15" s="6">
        <v>1</v>
      </c>
      <c r="F15" s="6">
        <v>7</v>
      </c>
      <c r="G15" s="6">
        <f t="shared" si="0"/>
        <v>11</v>
      </c>
      <c r="H15" s="5">
        <v>4</v>
      </c>
      <c r="I15" s="23">
        <f t="shared" si="1"/>
        <v>4</v>
      </c>
      <c r="J15" s="22">
        <v>4367</v>
      </c>
      <c r="K15" s="6">
        <v>4358</v>
      </c>
      <c r="L15" s="7">
        <v>99.793908861918936</v>
      </c>
      <c r="M15" s="5">
        <v>1</v>
      </c>
      <c r="N15" s="23">
        <f t="shared" si="2"/>
        <v>1</v>
      </c>
      <c r="O15" s="29">
        <v>485.02</v>
      </c>
      <c r="P15" s="6">
        <v>66.099999999999994</v>
      </c>
      <c r="Q15" s="7">
        <v>13.628303987464433</v>
      </c>
      <c r="R15" s="6">
        <v>4</v>
      </c>
      <c r="S15" s="23">
        <f t="shared" si="3"/>
        <v>4</v>
      </c>
      <c r="T15" s="22">
        <v>1056</v>
      </c>
      <c r="U15" s="6">
        <v>4</v>
      </c>
      <c r="V15" s="23">
        <f t="shared" si="4"/>
        <v>4</v>
      </c>
      <c r="W15" s="32">
        <v>2</v>
      </c>
      <c r="X15" s="8">
        <v>3.0257186081694407E-2</v>
      </c>
      <c r="Y15" s="6">
        <v>2</v>
      </c>
      <c r="Z15" s="23">
        <f t="shared" si="5"/>
        <v>2</v>
      </c>
      <c r="AA15" s="51">
        <f t="shared" si="6"/>
        <v>3.5</v>
      </c>
      <c r="AB15" s="53">
        <f t="shared" si="7"/>
        <v>4</v>
      </c>
      <c r="AC15" s="52">
        <v>0</v>
      </c>
      <c r="AD15" s="37">
        <f t="shared" si="8"/>
        <v>0</v>
      </c>
      <c r="AE15" s="39">
        <v>0</v>
      </c>
      <c r="AF15" s="39">
        <v>0</v>
      </c>
      <c r="AG15" s="42">
        <v>0</v>
      </c>
      <c r="AH15" s="86">
        <v>0</v>
      </c>
      <c r="AI15" s="9">
        <v>2</v>
      </c>
      <c r="AJ15" s="88">
        <v>5</v>
      </c>
      <c r="AK15" s="9">
        <f t="shared" si="9"/>
        <v>10</v>
      </c>
      <c r="AL15" s="91">
        <f t="shared" si="10"/>
        <v>2</v>
      </c>
    </row>
    <row r="16" spans="1:38" ht="15" x14ac:dyDescent="0.2">
      <c r="A16" s="13">
        <v>9</v>
      </c>
      <c r="B16" s="48" t="s">
        <v>43</v>
      </c>
      <c r="C16" s="22">
        <v>0</v>
      </c>
      <c r="D16" s="6">
        <v>3</v>
      </c>
      <c r="E16" s="6">
        <v>0</v>
      </c>
      <c r="F16" s="6">
        <v>0</v>
      </c>
      <c r="G16" s="6">
        <f t="shared" si="0"/>
        <v>3</v>
      </c>
      <c r="H16" s="5">
        <v>3</v>
      </c>
      <c r="I16" s="23">
        <f t="shared" si="1"/>
        <v>3</v>
      </c>
      <c r="J16" s="22">
        <v>6072</v>
      </c>
      <c r="K16" s="6">
        <v>1893</v>
      </c>
      <c r="L16" s="7">
        <v>31.175889328063242</v>
      </c>
      <c r="M16" s="5">
        <v>4</v>
      </c>
      <c r="N16" s="23">
        <f t="shared" si="2"/>
        <v>4</v>
      </c>
      <c r="O16" s="29">
        <v>1148</v>
      </c>
      <c r="P16" s="6">
        <v>13.1</v>
      </c>
      <c r="Q16" s="7">
        <v>1.1411149825783973</v>
      </c>
      <c r="R16" s="6">
        <v>2</v>
      </c>
      <c r="S16" s="23">
        <f t="shared" si="3"/>
        <v>2</v>
      </c>
      <c r="T16" s="22">
        <v>203</v>
      </c>
      <c r="U16" s="6">
        <v>1</v>
      </c>
      <c r="V16" s="23">
        <f t="shared" si="4"/>
        <v>1</v>
      </c>
      <c r="W16" s="32">
        <v>10</v>
      </c>
      <c r="X16" s="8">
        <v>0.76335877862595425</v>
      </c>
      <c r="Y16" s="6">
        <v>3</v>
      </c>
      <c r="Z16" s="23">
        <f t="shared" si="5"/>
        <v>3</v>
      </c>
      <c r="AA16" s="51">
        <f t="shared" si="6"/>
        <v>2.25</v>
      </c>
      <c r="AB16" s="53">
        <f t="shared" si="7"/>
        <v>2</v>
      </c>
      <c r="AC16" s="52">
        <v>3</v>
      </c>
      <c r="AD16" s="37">
        <f t="shared" si="8"/>
        <v>6</v>
      </c>
      <c r="AE16" s="39">
        <f t="shared" ref="AE16:AE31" si="11">IF(AD16&lt;3,1,IF(AD16&lt;5,2,IF(AD16&lt;12,3,4)))</f>
        <v>3</v>
      </c>
      <c r="AF16" s="39">
        <v>3</v>
      </c>
      <c r="AG16" s="42">
        <f t="shared" ref="AG16:AG31" si="12">AE16-AF16</f>
        <v>0</v>
      </c>
      <c r="AH16" s="44">
        <f t="shared" ref="AH16:AH31" si="13">IF(AG16&lt;-1,1,IF(AG16&lt;1,2,IF(AG16=1,3,4)))</f>
        <v>2</v>
      </c>
      <c r="AI16" s="9">
        <v>2</v>
      </c>
      <c r="AJ16" s="88">
        <v>6</v>
      </c>
      <c r="AK16" s="9">
        <f t="shared" si="9"/>
        <v>12</v>
      </c>
      <c r="AL16" s="92">
        <f t="shared" si="10"/>
        <v>3</v>
      </c>
    </row>
    <row r="17" spans="1:38" ht="15" x14ac:dyDescent="0.2">
      <c r="A17" s="13">
        <v>10</v>
      </c>
      <c r="B17" s="48" t="s">
        <v>44</v>
      </c>
      <c r="C17" s="22">
        <v>0</v>
      </c>
      <c r="D17" s="6">
        <v>0</v>
      </c>
      <c r="E17" s="6">
        <v>2</v>
      </c>
      <c r="F17" s="6">
        <v>1</v>
      </c>
      <c r="G17" s="6">
        <f t="shared" si="0"/>
        <v>2</v>
      </c>
      <c r="H17" s="5">
        <v>3</v>
      </c>
      <c r="I17" s="23">
        <f t="shared" si="1"/>
        <v>3</v>
      </c>
      <c r="J17" s="22">
        <v>4452</v>
      </c>
      <c r="K17" s="6">
        <v>820</v>
      </c>
      <c r="L17" s="7">
        <v>18.418688230008986</v>
      </c>
      <c r="M17" s="5">
        <v>4</v>
      </c>
      <c r="N17" s="23">
        <f t="shared" si="2"/>
        <v>4</v>
      </c>
      <c r="O17" s="29">
        <v>842.89</v>
      </c>
      <c r="P17" s="6">
        <v>6.6</v>
      </c>
      <c r="Q17" s="7">
        <v>0.78302032293656354</v>
      </c>
      <c r="R17" s="6">
        <v>1</v>
      </c>
      <c r="S17" s="23">
        <f t="shared" si="3"/>
        <v>1</v>
      </c>
      <c r="T17" s="22">
        <v>141</v>
      </c>
      <c r="U17" s="6">
        <v>1</v>
      </c>
      <c r="V17" s="23">
        <f t="shared" si="4"/>
        <v>1</v>
      </c>
      <c r="W17" s="32">
        <v>0</v>
      </c>
      <c r="X17" s="8">
        <v>0</v>
      </c>
      <c r="Y17" s="6">
        <v>1</v>
      </c>
      <c r="Z17" s="23">
        <f t="shared" si="5"/>
        <v>1</v>
      </c>
      <c r="AA17" s="51">
        <f t="shared" si="6"/>
        <v>1.5</v>
      </c>
      <c r="AB17" s="53">
        <f t="shared" si="7"/>
        <v>2</v>
      </c>
      <c r="AC17" s="52">
        <v>1</v>
      </c>
      <c r="AD17" s="37">
        <f t="shared" si="8"/>
        <v>2</v>
      </c>
      <c r="AE17" s="39">
        <f t="shared" si="11"/>
        <v>1</v>
      </c>
      <c r="AF17" s="39">
        <v>3</v>
      </c>
      <c r="AG17" s="42">
        <f t="shared" si="12"/>
        <v>-2</v>
      </c>
      <c r="AH17" s="43">
        <f t="shared" si="13"/>
        <v>1</v>
      </c>
      <c r="AI17" s="9">
        <v>2</v>
      </c>
      <c r="AJ17" s="88">
        <v>5</v>
      </c>
      <c r="AK17" s="9">
        <f t="shared" si="9"/>
        <v>10</v>
      </c>
      <c r="AL17" s="91">
        <f t="shared" si="10"/>
        <v>2</v>
      </c>
    </row>
    <row r="18" spans="1:38" ht="15" x14ac:dyDescent="0.2">
      <c r="A18" s="13">
        <v>11</v>
      </c>
      <c r="B18" s="48" t="s">
        <v>45</v>
      </c>
      <c r="C18" s="22">
        <v>0</v>
      </c>
      <c r="D18" s="6">
        <v>3</v>
      </c>
      <c r="E18" s="6">
        <v>2</v>
      </c>
      <c r="F18" s="6">
        <v>4</v>
      </c>
      <c r="G18" s="6">
        <f t="shared" si="0"/>
        <v>5</v>
      </c>
      <c r="H18" s="5">
        <v>3</v>
      </c>
      <c r="I18" s="23">
        <f t="shared" si="1"/>
        <v>3</v>
      </c>
      <c r="J18" s="22">
        <v>7381</v>
      </c>
      <c r="K18" s="6">
        <v>2767</v>
      </c>
      <c r="L18" s="7">
        <v>37.488145237772656</v>
      </c>
      <c r="M18" s="5">
        <v>4</v>
      </c>
      <c r="N18" s="23">
        <f t="shared" si="2"/>
        <v>4</v>
      </c>
      <c r="O18" s="29">
        <v>1150.77</v>
      </c>
      <c r="P18" s="6">
        <v>44.6</v>
      </c>
      <c r="Q18" s="7">
        <v>3.8756658585121269</v>
      </c>
      <c r="R18" s="6">
        <v>2</v>
      </c>
      <c r="S18" s="23">
        <f t="shared" si="3"/>
        <v>2</v>
      </c>
      <c r="T18" s="22">
        <v>592</v>
      </c>
      <c r="U18" s="6">
        <v>3</v>
      </c>
      <c r="V18" s="23">
        <f t="shared" si="4"/>
        <v>3</v>
      </c>
      <c r="W18" s="32">
        <v>0</v>
      </c>
      <c r="X18" s="8">
        <v>0</v>
      </c>
      <c r="Y18" s="6">
        <v>1</v>
      </c>
      <c r="Z18" s="23">
        <f t="shared" si="5"/>
        <v>1</v>
      </c>
      <c r="AA18" s="51">
        <f t="shared" si="6"/>
        <v>2.25</v>
      </c>
      <c r="AB18" s="53">
        <f t="shared" si="7"/>
        <v>2</v>
      </c>
      <c r="AC18" s="52">
        <v>2</v>
      </c>
      <c r="AD18" s="37">
        <f t="shared" si="8"/>
        <v>4</v>
      </c>
      <c r="AE18" s="39">
        <f t="shared" si="11"/>
        <v>2</v>
      </c>
      <c r="AF18" s="39">
        <v>3</v>
      </c>
      <c r="AG18" s="42">
        <f t="shared" si="12"/>
        <v>-1</v>
      </c>
      <c r="AH18" s="44">
        <f t="shared" si="13"/>
        <v>2</v>
      </c>
      <c r="AI18" s="9">
        <v>2</v>
      </c>
      <c r="AJ18" s="88">
        <v>5</v>
      </c>
      <c r="AK18" s="9">
        <f t="shared" si="9"/>
        <v>10</v>
      </c>
      <c r="AL18" s="91">
        <f t="shared" si="10"/>
        <v>2</v>
      </c>
    </row>
    <row r="19" spans="1:38" ht="15" x14ac:dyDescent="0.2">
      <c r="A19" s="13">
        <v>12</v>
      </c>
      <c r="B19" s="48" t="s">
        <v>46</v>
      </c>
      <c r="C19" s="22">
        <v>2</v>
      </c>
      <c r="D19" s="6">
        <v>2</v>
      </c>
      <c r="E19" s="6">
        <v>1</v>
      </c>
      <c r="F19" s="6">
        <v>2</v>
      </c>
      <c r="G19" s="6">
        <f t="shared" si="0"/>
        <v>5</v>
      </c>
      <c r="H19" s="5">
        <v>3</v>
      </c>
      <c r="I19" s="23">
        <f t="shared" si="1"/>
        <v>3</v>
      </c>
      <c r="J19" s="22">
        <v>7010</v>
      </c>
      <c r="K19" s="6">
        <v>6785</v>
      </c>
      <c r="L19" s="7">
        <v>96.790299572039942</v>
      </c>
      <c r="M19" s="5">
        <v>1</v>
      </c>
      <c r="N19" s="23">
        <f t="shared" si="2"/>
        <v>1</v>
      </c>
      <c r="O19" s="29">
        <v>749.42</v>
      </c>
      <c r="P19" s="6">
        <v>120.3</v>
      </c>
      <c r="Q19" s="7">
        <v>16.052413866723601</v>
      </c>
      <c r="R19" s="6">
        <v>4</v>
      </c>
      <c r="S19" s="23">
        <f t="shared" si="3"/>
        <v>4</v>
      </c>
      <c r="T19" s="22">
        <v>1455</v>
      </c>
      <c r="U19" s="6">
        <v>4</v>
      </c>
      <c r="V19" s="23">
        <f t="shared" si="4"/>
        <v>4</v>
      </c>
      <c r="W19" s="32">
        <v>205</v>
      </c>
      <c r="X19" s="8">
        <v>1.7040731504571904</v>
      </c>
      <c r="Y19" s="6">
        <v>4</v>
      </c>
      <c r="Z19" s="23">
        <f t="shared" si="5"/>
        <v>4</v>
      </c>
      <c r="AA19" s="51">
        <f t="shared" si="6"/>
        <v>3.75</v>
      </c>
      <c r="AB19" s="53">
        <f t="shared" si="7"/>
        <v>4</v>
      </c>
      <c r="AC19" s="52">
        <v>2</v>
      </c>
      <c r="AD19" s="37">
        <f t="shared" si="8"/>
        <v>8</v>
      </c>
      <c r="AE19" s="39">
        <f t="shared" si="11"/>
        <v>3</v>
      </c>
      <c r="AF19" s="39">
        <v>4</v>
      </c>
      <c r="AG19" s="42">
        <f t="shared" si="12"/>
        <v>-1</v>
      </c>
      <c r="AH19" s="44">
        <f t="shared" si="13"/>
        <v>2</v>
      </c>
      <c r="AI19" s="9">
        <v>2</v>
      </c>
      <c r="AJ19" s="88">
        <v>5</v>
      </c>
      <c r="AK19" s="9">
        <f t="shared" si="9"/>
        <v>10</v>
      </c>
      <c r="AL19" s="91">
        <f t="shared" si="10"/>
        <v>2</v>
      </c>
    </row>
    <row r="20" spans="1:38" ht="15" x14ac:dyDescent="0.2">
      <c r="A20" s="13">
        <v>13</v>
      </c>
      <c r="B20" s="48" t="s">
        <v>47</v>
      </c>
      <c r="C20" s="22">
        <v>0</v>
      </c>
      <c r="D20" s="6">
        <v>2</v>
      </c>
      <c r="E20" s="6">
        <v>2</v>
      </c>
      <c r="F20" s="6">
        <v>10</v>
      </c>
      <c r="G20" s="6">
        <f t="shared" si="0"/>
        <v>4</v>
      </c>
      <c r="H20" s="5">
        <v>3</v>
      </c>
      <c r="I20" s="23">
        <f t="shared" si="1"/>
        <v>3</v>
      </c>
      <c r="J20" s="22">
        <v>6001</v>
      </c>
      <c r="K20" s="6">
        <v>4540</v>
      </c>
      <c r="L20" s="7">
        <v>75.654057657057152</v>
      </c>
      <c r="M20" s="5">
        <v>3</v>
      </c>
      <c r="N20" s="23">
        <f t="shared" si="2"/>
        <v>3</v>
      </c>
      <c r="O20" s="29">
        <v>479.89</v>
      </c>
      <c r="P20" s="6">
        <v>21.9</v>
      </c>
      <c r="Q20" s="7">
        <v>4.5635458125820501</v>
      </c>
      <c r="R20" s="6">
        <v>2</v>
      </c>
      <c r="S20" s="23">
        <f t="shared" si="3"/>
        <v>2</v>
      </c>
      <c r="T20" s="22">
        <v>631</v>
      </c>
      <c r="U20" s="6">
        <v>3</v>
      </c>
      <c r="V20" s="23">
        <f t="shared" si="4"/>
        <v>3</v>
      </c>
      <c r="W20" s="32">
        <v>52</v>
      </c>
      <c r="X20" s="8">
        <v>2.3744292237442925</v>
      </c>
      <c r="Y20" s="6">
        <v>4</v>
      </c>
      <c r="Z20" s="23">
        <f t="shared" si="5"/>
        <v>4</v>
      </c>
      <c r="AA20" s="51">
        <f t="shared" si="6"/>
        <v>3</v>
      </c>
      <c r="AB20" s="53">
        <f t="shared" si="7"/>
        <v>3</v>
      </c>
      <c r="AC20" s="52">
        <v>3</v>
      </c>
      <c r="AD20" s="37">
        <f t="shared" si="8"/>
        <v>9</v>
      </c>
      <c r="AE20" s="39">
        <f t="shared" si="11"/>
        <v>3</v>
      </c>
      <c r="AF20" s="39">
        <v>2</v>
      </c>
      <c r="AG20" s="42">
        <f t="shared" si="12"/>
        <v>1</v>
      </c>
      <c r="AH20" s="56">
        <f t="shared" si="13"/>
        <v>3</v>
      </c>
      <c r="AI20" s="9">
        <v>2</v>
      </c>
      <c r="AJ20" s="88">
        <v>6</v>
      </c>
      <c r="AK20" s="9">
        <f t="shared" si="9"/>
        <v>12</v>
      </c>
      <c r="AL20" s="92">
        <f t="shared" si="10"/>
        <v>3</v>
      </c>
    </row>
    <row r="21" spans="1:38" ht="15" x14ac:dyDescent="0.2">
      <c r="A21" s="13">
        <v>14</v>
      </c>
      <c r="B21" s="48" t="s">
        <v>48</v>
      </c>
      <c r="C21" s="22">
        <v>9</v>
      </c>
      <c r="D21" s="6">
        <v>0</v>
      </c>
      <c r="E21" s="6">
        <v>4</v>
      </c>
      <c r="F21" s="6">
        <v>16</v>
      </c>
      <c r="G21" s="6">
        <f t="shared" si="0"/>
        <v>13</v>
      </c>
      <c r="H21" s="5">
        <v>4</v>
      </c>
      <c r="I21" s="23">
        <f t="shared" si="1"/>
        <v>4</v>
      </c>
      <c r="J21" s="22">
        <v>7685</v>
      </c>
      <c r="K21" s="6">
        <v>2768</v>
      </c>
      <c r="L21" s="7">
        <v>36.018217306441116</v>
      </c>
      <c r="M21" s="5">
        <v>4</v>
      </c>
      <c r="N21" s="23">
        <f t="shared" si="2"/>
        <v>4</v>
      </c>
      <c r="O21" s="29">
        <v>1032.57</v>
      </c>
      <c r="P21" s="6">
        <v>26.4</v>
      </c>
      <c r="Q21" s="7">
        <v>2.556727388942154</v>
      </c>
      <c r="R21" s="6">
        <v>2</v>
      </c>
      <c r="S21" s="23">
        <f t="shared" si="3"/>
        <v>2</v>
      </c>
      <c r="T21" s="22">
        <v>554</v>
      </c>
      <c r="U21" s="6">
        <v>3</v>
      </c>
      <c r="V21" s="23">
        <f t="shared" si="4"/>
        <v>3</v>
      </c>
      <c r="W21" s="32">
        <v>11.333333333333334</v>
      </c>
      <c r="X21" s="8">
        <v>0.42929292929292934</v>
      </c>
      <c r="Y21" s="6">
        <v>3</v>
      </c>
      <c r="Z21" s="23">
        <f t="shared" si="5"/>
        <v>3</v>
      </c>
      <c r="AA21" s="51">
        <f t="shared" si="6"/>
        <v>3</v>
      </c>
      <c r="AB21" s="53">
        <f t="shared" si="7"/>
        <v>3</v>
      </c>
      <c r="AC21" s="52">
        <v>2</v>
      </c>
      <c r="AD21" s="37">
        <f t="shared" si="8"/>
        <v>6</v>
      </c>
      <c r="AE21" s="39">
        <f t="shared" si="11"/>
        <v>3</v>
      </c>
      <c r="AF21" s="39">
        <v>2</v>
      </c>
      <c r="AG21" s="42">
        <f t="shared" si="12"/>
        <v>1</v>
      </c>
      <c r="AH21" s="56">
        <f t="shared" si="13"/>
        <v>3</v>
      </c>
      <c r="AI21" s="9">
        <v>2</v>
      </c>
      <c r="AJ21" s="88">
        <v>5</v>
      </c>
      <c r="AK21" s="9">
        <f t="shared" si="9"/>
        <v>10</v>
      </c>
      <c r="AL21" s="91">
        <f t="shared" si="10"/>
        <v>2</v>
      </c>
    </row>
    <row r="22" spans="1:38" ht="15" x14ac:dyDescent="0.2">
      <c r="A22" s="13">
        <v>15</v>
      </c>
      <c r="B22" s="48" t="s">
        <v>49</v>
      </c>
      <c r="C22" s="22">
        <v>2</v>
      </c>
      <c r="D22" s="6">
        <v>1</v>
      </c>
      <c r="E22" s="6">
        <v>0</v>
      </c>
      <c r="F22" s="6">
        <v>1</v>
      </c>
      <c r="G22" s="6">
        <f t="shared" si="0"/>
        <v>3</v>
      </c>
      <c r="H22" s="5">
        <v>3</v>
      </c>
      <c r="I22" s="23">
        <f t="shared" si="1"/>
        <v>3</v>
      </c>
      <c r="J22" s="22">
        <v>6392</v>
      </c>
      <c r="K22" s="6">
        <v>4965</v>
      </c>
      <c r="L22" s="7">
        <v>77.675219023779718</v>
      </c>
      <c r="M22" s="5">
        <v>3</v>
      </c>
      <c r="N22" s="23">
        <f t="shared" si="2"/>
        <v>3</v>
      </c>
      <c r="O22" s="29">
        <v>798.55</v>
      </c>
      <c r="P22" s="6">
        <v>42.3</v>
      </c>
      <c r="Q22" s="7">
        <v>5.2971009955544428</v>
      </c>
      <c r="R22" s="6">
        <v>3</v>
      </c>
      <c r="S22" s="23">
        <f t="shared" si="3"/>
        <v>3</v>
      </c>
      <c r="T22" s="22">
        <v>838</v>
      </c>
      <c r="U22" s="6">
        <v>3</v>
      </c>
      <c r="V22" s="23">
        <f t="shared" si="4"/>
        <v>3</v>
      </c>
      <c r="W22" s="32">
        <v>2.3333333333333335</v>
      </c>
      <c r="X22" s="8">
        <v>5.5161544523246661E-2</v>
      </c>
      <c r="Y22" s="6">
        <v>2</v>
      </c>
      <c r="Z22" s="23">
        <f t="shared" si="5"/>
        <v>2</v>
      </c>
      <c r="AA22" s="51">
        <f t="shared" si="6"/>
        <v>2.75</v>
      </c>
      <c r="AB22" s="53">
        <f t="shared" si="7"/>
        <v>3</v>
      </c>
      <c r="AC22" s="52">
        <v>4</v>
      </c>
      <c r="AD22" s="37">
        <f t="shared" si="8"/>
        <v>12</v>
      </c>
      <c r="AE22" s="39">
        <f t="shared" si="11"/>
        <v>4</v>
      </c>
      <c r="AF22" s="39">
        <v>2</v>
      </c>
      <c r="AG22" s="42">
        <f t="shared" si="12"/>
        <v>2</v>
      </c>
      <c r="AH22" s="46">
        <f t="shared" si="13"/>
        <v>4</v>
      </c>
      <c r="AI22" s="9">
        <v>2</v>
      </c>
      <c r="AJ22" s="88">
        <v>6</v>
      </c>
      <c r="AK22" s="9">
        <f t="shared" si="9"/>
        <v>12</v>
      </c>
      <c r="AL22" s="92">
        <f t="shared" si="10"/>
        <v>3</v>
      </c>
    </row>
    <row r="23" spans="1:38" ht="15" x14ac:dyDescent="0.2">
      <c r="A23" s="13">
        <v>16</v>
      </c>
      <c r="B23" s="48" t="s">
        <v>50</v>
      </c>
      <c r="C23" s="22">
        <v>0</v>
      </c>
      <c r="D23" s="6">
        <v>0</v>
      </c>
      <c r="E23" s="6">
        <v>1</v>
      </c>
      <c r="F23" s="6">
        <v>0</v>
      </c>
      <c r="G23" s="6">
        <f t="shared" si="0"/>
        <v>1</v>
      </c>
      <c r="H23" s="5">
        <v>2</v>
      </c>
      <c r="I23" s="23">
        <f t="shared" si="1"/>
        <v>2</v>
      </c>
      <c r="J23" s="22">
        <v>8423</v>
      </c>
      <c r="K23" s="6">
        <v>5915</v>
      </c>
      <c r="L23" s="7">
        <v>70.224385610827497</v>
      </c>
      <c r="M23" s="5">
        <v>3</v>
      </c>
      <c r="N23" s="23">
        <f t="shared" si="2"/>
        <v>3</v>
      </c>
      <c r="O23" s="29">
        <v>1292.9100000000001</v>
      </c>
      <c r="P23" s="6">
        <v>68.3</v>
      </c>
      <c r="Q23" s="7">
        <v>5.2826569521467075</v>
      </c>
      <c r="R23" s="6">
        <v>3</v>
      </c>
      <c r="S23" s="23">
        <f t="shared" si="3"/>
        <v>3</v>
      </c>
      <c r="T23" s="22">
        <v>971</v>
      </c>
      <c r="U23" s="6">
        <v>3</v>
      </c>
      <c r="V23" s="23">
        <f t="shared" si="4"/>
        <v>3</v>
      </c>
      <c r="W23" s="32">
        <v>20.666666666666668</v>
      </c>
      <c r="X23" s="8">
        <v>0.30258662762323085</v>
      </c>
      <c r="Y23" s="6">
        <v>3</v>
      </c>
      <c r="Z23" s="23">
        <f t="shared" si="5"/>
        <v>3</v>
      </c>
      <c r="AA23" s="51">
        <f t="shared" si="6"/>
        <v>2.75</v>
      </c>
      <c r="AB23" s="53">
        <f t="shared" si="7"/>
        <v>3</v>
      </c>
      <c r="AC23" s="52">
        <v>4</v>
      </c>
      <c r="AD23" s="37">
        <f t="shared" si="8"/>
        <v>12</v>
      </c>
      <c r="AE23" s="39">
        <f t="shared" si="11"/>
        <v>4</v>
      </c>
      <c r="AF23" s="39">
        <v>3</v>
      </c>
      <c r="AG23" s="42">
        <f t="shared" si="12"/>
        <v>1</v>
      </c>
      <c r="AH23" s="56">
        <f t="shared" si="13"/>
        <v>3</v>
      </c>
      <c r="AI23" s="9">
        <v>2</v>
      </c>
      <c r="AJ23" s="88">
        <v>6</v>
      </c>
      <c r="AK23" s="9">
        <f t="shared" si="9"/>
        <v>12</v>
      </c>
      <c r="AL23" s="92">
        <f t="shared" si="10"/>
        <v>3</v>
      </c>
    </row>
    <row r="24" spans="1:38" ht="15" x14ac:dyDescent="0.2">
      <c r="A24" s="13">
        <v>17</v>
      </c>
      <c r="B24" s="48" t="s">
        <v>51</v>
      </c>
      <c r="C24" s="22">
        <v>9</v>
      </c>
      <c r="D24" s="6">
        <v>2</v>
      </c>
      <c r="E24" s="6">
        <v>1</v>
      </c>
      <c r="F24" s="6">
        <v>1</v>
      </c>
      <c r="G24" s="6">
        <f t="shared" si="0"/>
        <v>12</v>
      </c>
      <c r="H24" s="5">
        <v>4</v>
      </c>
      <c r="I24" s="23">
        <f t="shared" si="1"/>
        <v>4</v>
      </c>
      <c r="J24" s="22">
        <v>9748</v>
      </c>
      <c r="K24" s="6">
        <v>4000</v>
      </c>
      <c r="L24" s="7">
        <v>41.034058268362742</v>
      </c>
      <c r="M24" s="5">
        <v>4</v>
      </c>
      <c r="N24" s="23">
        <f t="shared" si="2"/>
        <v>4</v>
      </c>
      <c r="O24" s="29">
        <v>1350.37</v>
      </c>
      <c r="P24" s="6">
        <v>16.899999999999999</v>
      </c>
      <c r="Q24" s="7">
        <v>1.2515088457237646</v>
      </c>
      <c r="R24" s="6">
        <v>2</v>
      </c>
      <c r="S24" s="23">
        <f t="shared" si="3"/>
        <v>2</v>
      </c>
      <c r="T24" s="22">
        <v>388</v>
      </c>
      <c r="U24" s="6">
        <v>2</v>
      </c>
      <c r="V24" s="23">
        <f t="shared" si="4"/>
        <v>2</v>
      </c>
      <c r="W24" s="32">
        <v>5</v>
      </c>
      <c r="X24" s="8">
        <v>0.29585798816568049</v>
      </c>
      <c r="Y24" s="6">
        <v>3</v>
      </c>
      <c r="Z24" s="23">
        <f t="shared" si="5"/>
        <v>3</v>
      </c>
      <c r="AA24" s="51">
        <f t="shared" si="6"/>
        <v>2.75</v>
      </c>
      <c r="AB24" s="53">
        <f t="shared" si="7"/>
        <v>3</v>
      </c>
      <c r="AC24" s="52">
        <v>4</v>
      </c>
      <c r="AD24" s="37">
        <f t="shared" si="8"/>
        <v>12</v>
      </c>
      <c r="AE24" s="39">
        <f t="shared" si="11"/>
        <v>4</v>
      </c>
      <c r="AF24" s="39">
        <v>3</v>
      </c>
      <c r="AG24" s="42">
        <f t="shared" si="12"/>
        <v>1</v>
      </c>
      <c r="AH24" s="56">
        <f t="shared" si="13"/>
        <v>3</v>
      </c>
      <c r="AI24" s="9">
        <v>2</v>
      </c>
      <c r="AJ24" s="88">
        <v>6</v>
      </c>
      <c r="AK24" s="9">
        <f t="shared" si="9"/>
        <v>12</v>
      </c>
      <c r="AL24" s="92">
        <f t="shared" si="10"/>
        <v>3</v>
      </c>
    </row>
    <row r="25" spans="1:38" ht="15" x14ac:dyDescent="0.2">
      <c r="A25" s="13">
        <v>18</v>
      </c>
      <c r="B25" s="48" t="s">
        <v>52</v>
      </c>
      <c r="C25" s="22">
        <v>0</v>
      </c>
      <c r="D25" s="6">
        <v>0</v>
      </c>
      <c r="E25" s="6">
        <v>0</v>
      </c>
      <c r="F25" s="6">
        <v>0</v>
      </c>
      <c r="G25" s="6">
        <f t="shared" si="0"/>
        <v>0</v>
      </c>
      <c r="H25" s="5">
        <v>1</v>
      </c>
      <c r="I25" s="23">
        <f t="shared" si="1"/>
        <v>1</v>
      </c>
      <c r="J25" s="22">
        <v>9453</v>
      </c>
      <c r="K25" s="6">
        <v>6802</v>
      </c>
      <c r="L25" s="7">
        <v>71.955992806516448</v>
      </c>
      <c r="M25" s="5">
        <v>3</v>
      </c>
      <c r="N25" s="23">
        <f t="shared" si="2"/>
        <v>3</v>
      </c>
      <c r="O25" s="29">
        <v>841.48</v>
      </c>
      <c r="P25" s="6">
        <v>48.2</v>
      </c>
      <c r="Q25" s="7">
        <v>5.7280030422588775</v>
      </c>
      <c r="R25" s="6">
        <v>3</v>
      </c>
      <c r="S25" s="23">
        <f t="shared" si="3"/>
        <v>3</v>
      </c>
      <c r="T25" s="22">
        <v>919</v>
      </c>
      <c r="U25" s="6">
        <v>3</v>
      </c>
      <c r="V25" s="23">
        <f t="shared" si="4"/>
        <v>3</v>
      </c>
      <c r="W25" s="32">
        <v>0.33333333333333331</v>
      </c>
      <c r="X25" s="8">
        <v>6.9156293222683253E-3</v>
      </c>
      <c r="Y25" s="6">
        <v>1</v>
      </c>
      <c r="Z25" s="23">
        <f t="shared" si="5"/>
        <v>1</v>
      </c>
      <c r="AA25" s="51">
        <f t="shared" si="6"/>
        <v>2</v>
      </c>
      <c r="AB25" s="53">
        <f t="shared" si="7"/>
        <v>2</v>
      </c>
      <c r="AC25" s="52">
        <v>4</v>
      </c>
      <c r="AD25" s="37">
        <f t="shared" si="8"/>
        <v>8</v>
      </c>
      <c r="AE25" s="39">
        <f t="shared" si="11"/>
        <v>3</v>
      </c>
      <c r="AF25" s="39">
        <v>2</v>
      </c>
      <c r="AG25" s="42">
        <f t="shared" si="12"/>
        <v>1</v>
      </c>
      <c r="AH25" s="56">
        <f t="shared" si="13"/>
        <v>3</v>
      </c>
      <c r="AI25" s="9">
        <v>2</v>
      </c>
      <c r="AJ25" s="88">
        <v>6</v>
      </c>
      <c r="AK25" s="9">
        <f t="shared" si="9"/>
        <v>12</v>
      </c>
      <c r="AL25" s="92">
        <f t="shared" si="10"/>
        <v>3</v>
      </c>
    </row>
    <row r="26" spans="1:38" ht="15" x14ac:dyDescent="0.2">
      <c r="A26" s="13">
        <v>19</v>
      </c>
      <c r="B26" s="48" t="s">
        <v>53</v>
      </c>
      <c r="C26" s="22">
        <v>1</v>
      </c>
      <c r="D26" s="6">
        <v>0</v>
      </c>
      <c r="E26" s="6">
        <v>0</v>
      </c>
      <c r="F26" s="6">
        <v>1</v>
      </c>
      <c r="G26" s="6">
        <f t="shared" si="0"/>
        <v>1</v>
      </c>
      <c r="H26" s="5">
        <v>2</v>
      </c>
      <c r="I26" s="23">
        <f t="shared" si="1"/>
        <v>2</v>
      </c>
      <c r="J26" s="22">
        <v>5124</v>
      </c>
      <c r="K26" s="6">
        <v>1400</v>
      </c>
      <c r="L26" s="7">
        <v>27.3224043715847</v>
      </c>
      <c r="M26" s="5">
        <v>4</v>
      </c>
      <c r="N26" s="23">
        <f t="shared" si="2"/>
        <v>4</v>
      </c>
      <c r="O26" s="29">
        <v>964.89</v>
      </c>
      <c r="P26" s="6">
        <v>13.1</v>
      </c>
      <c r="Q26" s="7">
        <v>1.3576677134181099</v>
      </c>
      <c r="R26" s="6">
        <v>2</v>
      </c>
      <c r="S26" s="23">
        <f t="shared" si="3"/>
        <v>2</v>
      </c>
      <c r="T26" s="22">
        <v>388</v>
      </c>
      <c r="U26" s="6">
        <v>2</v>
      </c>
      <c r="V26" s="23">
        <f t="shared" si="4"/>
        <v>2</v>
      </c>
      <c r="W26" s="32">
        <v>3</v>
      </c>
      <c r="X26" s="8">
        <v>0.22900763358778625</v>
      </c>
      <c r="Y26" s="6">
        <v>3</v>
      </c>
      <c r="Z26" s="23">
        <f t="shared" si="5"/>
        <v>3</v>
      </c>
      <c r="AA26" s="51">
        <f t="shared" si="6"/>
        <v>2.25</v>
      </c>
      <c r="AB26" s="53">
        <f t="shared" si="7"/>
        <v>2</v>
      </c>
      <c r="AC26" s="52">
        <v>2</v>
      </c>
      <c r="AD26" s="37">
        <f t="shared" si="8"/>
        <v>4</v>
      </c>
      <c r="AE26" s="39">
        <f t="shared" si="11"/>
        <v>2</v>
      </c>
      <c r="AF26" s="39">
        <v>2</v>
      </c>
      <c r="AG26" s="42">
        <f t="shared" si="12"/>
        <v>0</v>
      </c>
      <c r="AH26" s="44">
        <f t="shared" si="13"/>
        <v>2</v>
      </c>
      <c r="AI26" s="9">
        <v>2</v>
      </c>
      <c r="AJ26" s="88">
        <v>5</v>
      </c>
      <c r="AK26" s="9">
        <f t="shared" si="9"/>
        <v>10</v>
      </c>
      <c r="AL26" s="91">
        <f t="shared" si="10"/>
        <v>2</v>
      </c>
    </row>
    <row r="27" spans="1:38" ht="15" x14ac:dyDescent="0.2">
      <c r="A27" s="13">
        <v>20</v>
      </c>
      <c r="B27" s="48" t="s">
        <v>54</v>
      </c>
      <c r="C27" s="22">
        <v>1</v>
      </c>
      <c r="D27" s="6">
        <v>1</v>
      </c>
      <c r="E27" s="6">
        <v>2</v>
      </c>
      <c r="F27" s="6">
        <v>6</v>
      </c>
      <c r="G27" s="6">
        <f t="shared" si="0"/>
        <v>4</v>
      </c>
      <c r="H27" s="5">
        <v>3</v>
      </c>
      <c r="I27" s="23">
        <f t="shared" si="1"/>
        <v>3</v>
      </c>
      <c r="J27" s="22">
        <v>4248</v>
      </c>
      <c r="K27" s="6">
        <v>2484</v>
      </c>
      <c r="L27" s="7">
        <v>58.474576271186443</v>
      </c>
      <c r="M27" s="5">
        <v>3</v>
      </c>
      <c r="N27" s="23">
        <f t="shared" si="2"/>
        <v>3</v>
      </c>
      <c r="O27" s="29">
        <v>592.07000000000005</v>
      </c>
      <c r="P27" s="6">
        <v>39.9</v>
      </c>
      <c r="Q27" s="7">
        <v>6.7390680156062626</v>
      </c>
      <c r="R27" s="6">
        <v>3</v>
      </c>
      <c r="S27" s="23">
        <f t="shared" si="3"/>
        <v>3</v>
      </c>
      <c r="T27" s="22">
        <v>432</v>
      </c>
      <c r="U27" s="6">
        <v>2</v>
      </c>
      <c r="V27" s="23">
        <f t="shared" si="4"/>
        <v>2</v>
      </c>
      <c r="W27" s="32">
        <v>5.333333333333333</v>
      </c>
      <c r="X27" s="8">
        <v>0.13366750208855471</v>
      </c>
      <c r="Y27" s="6">
        <v>3</v>
      </c>
      <c r="Z27" s="23">
        <f t="shared" si="5"/>
        <v>3</v>
      </c>
      <c r="AA27" s="51">
        <f t="shared" si="6"/>
        <v>2.75</v>
      </c>
      <c r="AB27" s="53">
        <f t="shared" si="7"/>
        <v>3</v>
      </c>
      <c r="AC27" s="52">
        <v>3</v>
      </c>
      <c r="AD27" s="37">
        <f t="shared" si="8"/>
        <v>9</v>
      </c>
      <c r="AE27" s="39">
        <f t="shared" si="11"/>
        <v>3</v>
      </c>
      <c r="AF27" s="39">
        <v>2</v>
      </c>
      <c r="AG27" s="42">
        <f t="shared" si="12"/>
        <v>1</v>
      </c>
      <c r="AH27" s="56">
        <f t="shared" si="13"/>
        <v>3</v>
      </c>
      <c r="AI27" s="9">
        <v>2</v>
      </c>
      <c r="AJ27" s="88">
        <v>6</v>
      </c>
      <c r="AK27" s="9">
        <f t="shared" si="9"/>
        <v>12</v>
      </c>
      <c r="AL27" s="92">
        <f t="shared" si="10"/>
        <v>3</v>
      </c>
    </row>
    <row r="28" spans="1:38" ht="15" x14ac:dyDescent="0.2">
      <c r="A28" s="13">
        <v>21</v>
      </c>
      <c r="B28" s="48" t="s">
        <v>55</v>
      </c>
      <c r="C28" s="22">
        <v>1</v>
      </c>
      <c r="D28" s="6">
        <v>1</v>
      </c>
      <c r="E28" s="6">
        <v>2</v>
      </c>
      <c r="F28" s="6">
        <v>2</v>
      </c>
      <c r="G28" s="6">
        <f t="shared" si="0"/>
        <v>4</v>
      </c>
      <c r="H28" s="5">
        <v>3</v>
      </c>
      <c r="I28" s="23">
        <f t="shared" si="1"/>
        <v>3</v>
      </c>
      <c r="J28" s="22">
        <v>5258</v>
      </c>
      <c r="K28" s="6">
        <v>2555</v>
      </c>
      <c r="L28" s="7">
        <v>48.592620768352987</v>
      </c>
      <c r="M28" s="5">
        <v>4</v>
      </c>
      <c r="N28" s="23">
        <f t="shared" si="2"/>
        <v>4</v>
      </c>
      <c r="O28" s="29">
        <v>966.22</v>
      </c>
      <c r="P28" s="6">
        <v>39.4</v>
      </c>
      <c r="Q28" s="7">
        <v>4.0777462689656598</v>
      </c>
      <c r="R28" s="6">
        <v>2</v>
      </c>
      <c r="S28" s="23">
        <f t="shared" si="3"/>
        <v>2</v>
      </c>
      <c r="T28" s="22">
        <v>634</v>
      </c>
      <c r="U28" s="6">
        <v>3</v>
      </c>
      <c r="V28" s="23">
        <f t="shared" si="4"/>
        <v>3</v>
      </c>
      <c r="W28" s="32">
        <v>4</v>
      </c>
      <c r="X28" s="8">
        <v>0.10152284263959391</v>
      </c>
      <c r="Y28" s="6">
        <v>2</v>
      </c>
      <c r="Z28" s="23">
        <f t="shared" si="5"/>
        <v>2</v>
      </c>
      <c r="AA28" s="51">
        <f t="shared" si="6"/>
        <v>2.5</v>
      </c>
      <c r="AB28" s="53">
        <f t="shared" si="7"/>
        <v>3</v>
      </c>
      <c r="AC28" s="52">
        <v>3</v>
      </c>
      <c r="AD28" s="37">
        <f t="shared" si="8"/>
        <v>9</v>
      </c>
      <c r="AE28" s="39">
        <f t="shared" si="11"/>
        <v>3</v>
      </c>
      <c r="AF28" s="39">
        <v>3</v>
      </c>
      <c r="AG28" s="42">
        <f t="shared" si="12"/>
        <v>0</v>
      </c>
      <c r="AH28" s="44">
        <f t="shared" si="13"/>
        <v>2</v>
      </c>
      <c r="AI28" s="9">
        <v>2</v>
      </c>
      <c r="AJ28" s="88">
        <v>6</v>
      </c>
      <c r="AK28" s="9">
        <f t="shared" si="9"/>
        <v>12</v>
      </c>
      <c r="AL28" s="92">
        <f t="shared" si="10"/>
        <v>3</v>
      </c>
    </row>
    <row r="29" spans="1:38" ht="15" x14ac:dyDescent="0.2">
      <c r="A29" s="13">
        <v>22</v>
      </c>
      <c r="B29" s="48" t="s">
        <v>56</v>
      </c>
      <c r="C29" s="22">
        <v>5</v>
      </c>
      <c r="D29" s="6">
        <v>2</v>
      </c>
      <c r="E29" s="6">
        <v>0</v>
      </c>
      <c r="F29" s="6">
        <v>86</v>
      </c>
      <c r="G29" s="6">
        <f t="shared" si="0"/>
        <v>7</v>
      </c>
      <c r="H29" s="5">
        <v>4</v>
      </c>
      <c r="I29" s="23">
        <f t="shared" si="1"/>
        <v>4</v>
      </c>
      <c r="J29" s="22">
        <v>77366</v>
      </c>
      <c r="K29" s="6">
        <v>70676</v>
      </c>
      <c r="L29" s="7">
        <v>91.35279063154357</v>
      </c>
      <c r="M29" s="5">
        <v>2</v>
      </c>
      <c r="N29" s="23">
        <f t="shared" si="2"/>
        <v>2</v>
      </c>
      <c r="O29" s="29">
        <v>3197.63</v>
      </c>
      <c r="P29" s="6">
        <v>289.7</v>
      </c>
      <c r="Q29" s="7">
        <v>9.0598349402526246</v>
      </c>
      <c r="R29" s="6">
        <v>3</v>
      </c>
      <c r="S29" s="23">
        <f t="shared" si="3"/>
        <v>3</v>
      </c>
      <c r="T29" s="22">
        <v>7294</v>
      </c>
      <c r="U29" s="6">
        <v>4</v>
      </c>
      <c r="V29" s="23">
        <f t="shared" si="4"/>
        <v>4</v>
      </c>
      <c r="W29" s="32">
        <v>207</v>
      </c>
      <c r="X29" s="8">
        <v>0.71453227476700032</v>
      </c>
      <c r="Y29" s="6">
        <v>3</v>
      </c>
      <c r="Z29" s="23">
        <f t="shared" si="5"/>
        <v>3</v>
      </c>
      <c r="AA29" s="51">
        <f t="shared" si="6"/>
        <v>3.5</v>
      </c>
      <c r="AB29" s="53">
        <f t="shared" si="7"/>
        <v>4</v>
      </c>
      <c r="AC29" s="52">
        <v>4</v>
      </c>
      <c r="AD29" s="37">
        <f t="shared" si="8"/>
        <v>16</v>
      </c>
      <c r="AE29" s="39">
        <f t="shared" si="11"/>
        <v>4</v>
      </c>
      <c r="AF29" s="39">
        <v>2</v>
      </c>
      <c r="AG29" s="42">
        <f t="shared" si="12"/>
        <v>2</v>
      </c>
      <c r="AH29" s="46">
        <f t="shared" si="13"/>
        <v>4</v>
      </c>
      <c r="AI29" s="9">
        <v>2</v>
      </c>
      <c r="AJ29" s="88">
        <v>6</v>
      </c>
      <c r="AK29" s="9">
        <f t="shared" si="9"/>
        <v>12</v>
      </c>
      <c r="AL29" s="92">
        <f t="shared" si="10"/>
        <v>3</v>
      </c>
    </row>
    <row r="30" spans="1:38" ht="15" x14ac:dyDescent="0.2">
      <c r="A30" s="13">
        <v>23</v>
      </c>
      <c r="B30" s="48" t="s">
        <v>57</v>
      </c>
      <c r="C30" s="22">
        <v>4</v>
      </c>
      <c r="D30" s="6">
        <v>0</v>
      </c>
      <c r="E30" s="6">
        <v>0</v>
      </c>
      <c r="F30" s="6">
        <v>9</v>
      </c>
      <c r="G30" s="6">
        <f t="shared" si="0"/>
        <v>4</v>
      </c>
      <c r="H30" s="5">
        <v>3</v>
      </c>
      <c r="I30" s="23">
        <f t="shared" si="1"/>
        <v>3</v>
      </c>
      <c r="J30" s="22">
        <v>10061</v>
      </c>
      <c r="K30" s="6">
        <v>9059</v>
      </c>
      <c r="L30" s="7">
        <v>90.040751416360209</v>
      </c>
      <c r="M30" s="5">
        <v>2</v>
      </c>
      <c r="N30" s="23">
        <f t="shared" si="2"/>
        <v>2</v>
      </c>
      <c r="O30" s="29">
        <v>1099.07</v>
      </c>
      <c r="P30" s="6">
        <v>104.2</v>
      </c>
      <c r="Q30" s="7">
        <v>9.4807428098301294</v>
      </c>
      <c r="R30" s="6">
        <v>3</v>
      </c>
      <c r="S30" s="23">
        <f t="shared" si="3"/>
        <v>3</v>
      </c>
      <c r="T30" s="22">
        <v>1354</v>
      </c>
      <c r="U30" s="6">
        <v>4</v>
      </c>
      <c r="V30" s="23">
        <f t="shared" si="4"/>
        <v>4</v>
      </c>
      <c r="W30" s="32">
        <v>299.33333333333331</v>
      </c>
      <c r="X30" s="8">
        <v>2.8726807421625078</v>
      </c>
      <c r="Y30" s="6">
        <v>4</v>
      </c>
      <c r="Z30" s="23">
        <f t="shared" si="5"/>
        <v>4</v>
      </c>
      <c r="AA30" s="51">
        <f t="shared" si="6"/>
        <v>3.5</v>
      </c>
      <c r="AB30" s="53">
        <f t="shared" si="7"/>
        <v>4</v>
      </c>
      <c r="AC30" s="52">
        <v>4</v>
      </c>
      <c r="AD30" s="37">
        <f t="shared" si="8"/>
        <v>16</v>
      </c>
      <c r="AE30" s="39">
        <f t="shared" si="11"/>
        <v>4</v>
      </c>
      <c r="AF30" s="39">
        <v>2</v>
      </c>
      <c r="AG30" s="42">
        <f t="shared" si="12"/>
        <v>2</v>
      </c>
      <c r="AH30" s="46">
        <f t="shared" si="13"/>
        <v>4</v>
      </c>
      <c r="AI30" s="9">
        <v>2</v>
      </c>
      <c r="AJ30" s="88">
        <v>6</v>
      </c>
      <c r="AK30" s="9">
        <f t="shared" si="9"/>
        <v>12</v>
      </c>
      <c r="AL30" s="92">
        <f t="shared" si="10"/>
        <v>3</v>
      </c>
    </row>
    <row r="31" spans="1:38" ht="15" x14ac:dyDescent="0.2">
      <c r="A31" s="13">
        <v>24</v>
      </c>
      <c r="B31" s="48" t="s">
        <v>58</v>
      </c>
      <c r="C31" s="22">
        <v>0</v>
      </c>
      <c r="D31" s="6">
        <v>1</v>
      </c>
      <c r="E31" s="6">
        <v>0</v>
      </c>
      <c r="F31" s="6">
        <v>0</v>
      </c>
      <c r="G31" s="6">
        <f t="shared" si="0"/>
        <v>1</v>
      </c>
      <c r="H31" s="5">
        <v>2</v>
      </c>
      <c r="I31" s="23">
        <f t="shared" si="1"/>
        <v>2</v>
      </c>
      <c r="J31" s="22">
        <v>4161</v>
      </c>
      <c r="K31" s="6">
        <v>2674</v>
      </c>
      <c r="L31" s="7">
        <v>64.263398221581355</v>
      </c>
      <c r="M31" s="5">
        <v>3</v>
      </c>
      <c r="N31" s="23">
        <f t="shared" si="2"/>
        <v>3</v>
      </c>
      <c r="O31" s="29">
        <v>658.89</v>
      </c>
      <c r="P31" s="6">
        <v>26</v>
      </c>
      <c r="Q31" s="7">
        <v>3.9460304451425885</v>
      </c>
      <c r="R31" s="6">
        <v>2</v>
      </c>
      <c r="S31" s="23">
        <f t="shared" si="3"/>
        <v>2</v>
      </c>
      <c r="T31" s="22">
        <v>240</v>
      </c>
      <c r="U31" s="6">
        <v>1</v>
      </c>
      <c r="V31" s="23">
        <f t="shared" si="4"/>
        <v>1</v>
      </c>
      <c r="W31" s="32">
        <v>17.333333333333332</v>
      </c>
      <c r="X31" s="8">
        <v>0.66666666666666663</v>
      </c>
      <c r="Y31" s="6">
        <v>3</v>
      </c>
      <c r="Z31" s="23">
        <f t="shared" si="5"/>
        <v>3</v>
      </c>
      <c r="AA31" s="51">
        <f t="shared" si="6"/>
        <v>2</v>
      </c>
      <c r="AB31" s="53">
        <f t="shared" si="7"/>
        <v>2</v>
      </c>
      <c r="AC31" s="52">
        <v>2</v>
      </c>
      <c r="AD31" s="37">
        <f t="shared" si="8"/>
        <v>4</v>
      </c>
      <c r="AE31" s="39">
        <f t="shared" si="11"/>
        <v>2</v>
      </c>
      <c r="AF31" s="39">
        <v>4</v>
      </c>
      <c r="AG31" s="42">
        <f t="shared" si="12"/>
        <v>-2</v>
      </c>
      <c r="AH31" s="43">
        <f t="shared" si="13"/>
        <v>1</v>
      </c>
      <c r="AI31" s="9">
        <v>2</v>
      </c>
      <c r="AJ31" s="88">
        <v>5</v>
      </c>
      <c r="AK31" s="9">
        <f t="shared" si="9"/>
        <v>10</v>
      </c>
      <c r="AL31" s="91">
        <f t="shared" si="10"/>
        <v>2</v>
      </c>
    </row>
    <row r="32" spans="1:38" ht="15" x14ac:dyDescent="0.2">
      <c r="A32" s="13">
        <v>25</v>
      </c>
      <c r="B32" s="48" t="s">
        <v>59</v>
      </c>
      <c r="C32" s="22">
        <v>1</v>
      </c>
      <c r="D32" s="6">
        <v>2</v>
      </c>
      <c r="E32" s="6">
        <v>0</v>
      </c>
      <c r="F32" s="6">
        <v>2</v>
      </c>
      <c r="G32" s="6">
        <f t="shared" si="0"/>
        <v>3</v>
      </c>
      <c r="H32" s="5">
        <v>3</v>
      </c>
      <c r="I32" s="23">
        <f t="shared" si="1"/>
        <v>3</v>
      </c>
      <c r="J32" s="22">
        <v>10523</v>
      </c>
      <c r="K32" s="6">
        <v>10502</v>
      </c>
      <c r="L32" s="7">
        <v>99.800437137698381</v>
      </c>
      <c r="M32" s="5">
        <v>1</v>
      </c>
      <c r="N32" s="23">
        <f t="shared" si="2"/>
        <v>1</v>
      </c>
      <c r="O32" s="29">
        <v>520.4</v>
      </c>
      <c r="P32" s="6">
        <v>42.5</v>
      </c>
      <c r="Q32" s="7">
        <v>8.1667947732513451</v>
      </c>
      <c r="R32" s="6">
        <v>3</v>
      </c>
      <c r="S32" s="23">
        <f t="shared" si="3"/>
        <v>3</v>
      </c>
      <c r="T32" s="22">
        <v>990</v>
      </c>
      <c r="U32" s="6">
        <v>3</v>
      </c>
      <c r="V32" s="23">
        <f t="shared" si="4"/>
        <v>3</v>
      </c>
      <c r="W32" s="32">
        <v>43</v>
      </c>
      <c r="X32" s="8">
        <v>1.0117647058823529</v>
      </c>
      <c r="Y32" s="6">
        <v>4</v>
      </c>
      <c r="Z32" s="23">
        <f t="shared" si="5"/>
        <v>4</v>
      </c>
      <c r="AA32" s="51">
        <f t="shared" si="6"/>
        <v>3.25</v>
      </c>
      <c r="AB32" s="53">
        <f t="shared" si="7"/>
        <v>3</v>
      </c>
      <c r="AC32" s="52">
        <v>0</v>
      </c>
      <c r="AD32" s="37">
        <f t="shared" si="8"/>
        <v>0</v>
      </c>
      <c r="AE32" s="39">
        <v>0</v>
      </c>
      <c r="AF32" s="39">
        <v>0</v>
      </c>
      <c r="AG32" s="42">
        <v>0</v>
      </c>
      <c r="AH32" s="86">
        <v>0</v>
      </c>
      <c r="AI32" s="9">
        <v>2</v>
      </c>
      <c r="AJ32" s="88">
        <v>5</v>
      </c>
      <c r="AK32" s="9">
        <f t="shared" si="9"/>
        <v>10</v>
      </c>
      <c r="AL32" s="91">
        <f t="shared" si="10"/>
        <v>2</v>
      </c>
    </row>
    <row r="33" spans="1:38" ht="15.75" thickBot="1" x14ac:dyDescent="0.25">
      <c r="A33" s="16">
        <v>26</v>
      </c>
      <c r="B33" s="50" t="s">
        <v>60</v>
      </c>
      <c r="C33" s="24">
        <v>5</v>
      </c>
      <c r="D33" s="25">
        <v>1</v>
      </c>
      <c r="E33" s="25">
        <v>1</v>
      </c>
      <c r="F33" s="25">
        <v>0</v>
      </c>
      <c r="G33" s="25">
        <f t="shared" si="0"/>
        <v>7</v>
      </c>
      <c r="H33" s="26">
        <v>4</v>
      </c>
      <c r="I33" s="27">
        <f t="shared" si="1"/>
        <v>4</v>
      </c>
      <c r="J33" s="24">
        <v>4448</v>
      </c>
      <c r="K33" s="25">
        <v>1950</v>
      </c>
      <c r="L33" s="28">
        <v>43.839928057553955</v>
      </c>
      <c r="M33" s="26">
        <v>4</v>
      </c>
      <c r="N33" s="27">
        <f t="shared" si="2"/>
        <v>4</v>
      </c>
      <c r="O33" s="30">
        <v>839.89</v>
      </c>
      <c r="P33" s="25">
        <v>44.2</v>
      </c>
      <c r="Q33" s="28">
        <v>5.2625939111074072</v>
      </c>
      <c r="R33" s="25">
        <v>3</v>
      </c>
      <c r="S33" s="27">
        <f t="shared" si="3"/>
        <v>3</v>
      </c>
      <c r="T33" s="24">
        <v>497</v>
      </c>
      <c r="U33" s="25">
        <v>2</v>
      </c>
      <c r="V33" s="27">
        <f t="shared" si="4"/>
        <v>2</v>
      </c>
      <c r="W33" s="33">
        <v>0.66666666666666663</v>
      </c>
      <c r="X33" s="34">
        <v>1.5082956259426846E-2</v>
      </c>
      <c r="Y33" s="25">
        <v>2</v>
      </c>
      <c r="Z33" s="27">
        <f t="shared" si="5"/>
        <v>2</v>
      </c>
      <c r="AA33" s="51">
        <f t="shared" si="6"/>
        <v>2.75</v>
      </c>
      <c r="AB33" s="54">
        <f t="shared" si="7"/>
        <v>3</v>
      </c>
      <c r="AC33" s="52">
        <v>3</v>
      </c>
      <c r="AD33" s="37">
        <f t="shared" si="8"/>
        <v>9</v>
      </c>
      <c r="AE33" s="40">
        <f>IF(AD33&lt;3,1,IF(AD33&lt;5,2,IF(AD33&lt;12,3,4)))</f>
        <v>3</v>
      </c>
      <c r="AF33" s="40">
        <v>3</v>
      </c>
      <c r="AG33" s="42">
        <f>AE33-AF33</f>
        <v>0</v>
      </c>
      <c r="AH33" s="47">
        <f>IF(AG33&lt;-1,1,IF(AG33&lt;1,2,IF(AG33=1,3,4)))</f>
        <v>2</v>
      </c>
      <c r="AI33" s="9">
        <v>2</v>
      </c>
      <c r="AJ33" s="88">
        <v>6</v>
      </c>
      <c r="AK33" s="9">
        <f t="shared" si="9"/>
        <v>12</v>
      </c>
      <c r="AL33" s="92">
        <f t="shared" si="10"/>
        <v>3</v>
      </c>
    </row>
  </sheetData>
  <sortState xmlns:xlrd2="http://schemas.microsoft.com/office/spreadsheetml/2017/richdata2" ref="A8:AL33">
    <sortCondition ref="A8:A33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0729-0574-49A3-B16A-2D4AC94163BF}">
  <dimension ref="A6:AL33"/>
  <sheetViews>
    <sheetView zoomScale="70" zoomScaleNormal="70" workbookViewId="0">
      <selection activeCell="J46" sqref="J46"/>
    </sheetView>
  </sheetViews>
  <sheetFormatPr defaultColWidth="8.7109375" defaultRowHeight="14.25" x14ac:dyDescent="0.2"/>
  <cols>
    <col min="1" max="1" width="8.7109375" style="1"/>
    <col min="2" max="2" width="24.140625" style="1" bestFit="1" customWidth="1"/>
    <col min="3" max="3" width="9" style="1" customWidth="1"/>
    <col min="4" max="4" width="12.140625" style="1" customWidth="1"/>
    <col min="5" max="5" width="13" style="1" customWidth="1"/>
    <col min="6" max="6" width="9" style="1" customWidth="1"/>
    <col min="7" max="7" width="14.42578125" style="1" customWidth="1"/>
    <col min="8" max="8" width="9" style="1" customWidth="1"/>
    <col min="9" max="9" width="16.28515625" style="1" customWidth="1"/>
    <col min="10" max="10" width="12.5703125" style="1" customWidth="1"/>
    <col min="11" max="11" width="13.5703125" style="1" customWidth="1"/>
    <col min="12" max="13" width="9" style="1" customWidth="1"/>
    <col min="14" max="14" width="14.85546875" style="1" customWidth="1"/>
    <col min="15" max="18" width="9" style="1" customWidth="1"/>
    <col min="19" max="19" width="16.42578125" style="1" customWidth="1"/>
    <col min="20" max="21" width="9" style="1" customWidth="1"/>
    <col min="22" max="22" width="16.28515625" style="1" customWidth="1"/>
    <col min="23" max="25" width="9" style="1" customWidth="1"/>
    <col min="26" max="26" width="16.42578125" style="1" customWidth="1"/>
    <col min="27" max="27" width="14.85546875" style="1" customWidth="1"/>
    <col min="28" max="28" width="20.140625" style="1" customWidth="1"/>
    <col min="29" max="29" width="21.28515625" style="2" customWidth="1"/>
    <col min="30" max="30" width="15.7109375" style="2" customWidth="1"/>
    <col min="31" max="31" width="16" style="2" customWidth="1"/>
    <col min="32" max="32" width="17" style="2" customWidth="1"/>
    <col min="33" max="33" width="16.85546875" style="2" customWidth="1"/>
    <col min="34" max="34" width="15.140625" style="2" customWidth="1"/>
    <col min="35" max="35" width="14.5703125" style="2" customWidth="1"/>
    <col min="36" max="36" width="16.85546875" style="2" customWidth="1"/>
    <col min="37" max="37" width="16.28515625" style="2" customWidth="1"/>
    <col min="38" max="38" width="16.42578125" style="1" customWidth="1"/>
    <col min="39" max="16384" width="8.7109375" style="1"/>
  </cols>
  <sheetData>
    <row r="6" spans="1:38" ht="15" thickBot="1" x14ac:dyDescent="0.25"/>
    <row r="7" spans="1:38" ht="96" customHeight="1" x14ac:dyDescent="0.2">
      <c r="A7" s="57" t="s">
        <v>0</v>
      </c>
      <c r="B7" s="58" t="s">
        <v>1</v>
      </c>
      <c r="C7" s="11" t="s">
        <v>2</v>
      </c>
      <c r="D7" s="62" t="s">
        <v>3</v>
      </c>
      <c r="E7" s="62" t="s">
        <v>4</v>
      </c>
      <c r="F7" s="62" t="s">
        <v>5</v>
      </c>
      <c r="G7" s="62" t="s">
        <v>6</v>
      </c>
      <c r="H7" s="62" t="s">
        <v>7</v>
      </c>
      <c r="I7" s="12" t="s">
        <v>8</v>
      </c>
      <c r="J7" s="19" t="s">
        <v>9</v>
      </c>
      <c r="K7" s="20" t="s">
        <v>10</v>
      </c>
      <c r="L7" s="62" t="s">
        <v>11</v>
      </c>
      <c r="M7" s="62" t="s">
        <v>7</v>
      </c>
      <c r="N7" s="12" t="s">
        <v>12</v>
      </c>
      <c r="O7" s="11" t="s">
        <v>13</v>
      </c>
      <c r="P7" s="62" t="s">
        <v>14</v>
      </c>
      <c r="Q7" s="62" t="s">
        <v>15</v>
      </c>
      <c r="R7" s="62" t="s">
        <v>7</v>
      </c>
      <c r="S7" s="12" t="s">
        <v>16</v>
      </c>
      <c r="T7" s="11" t="s">
        <v>17</v>
      </c>
      <c r="U7" s="62" t="s">
        <v>7</v>
      </c>
      <c r="V7" s="12" t="s">
        <v>18</v>
      </c>
      <c r="W7" s="11" t="s">
        <v>19</v>
      </c>
      <c r="X7" s="62" t="s">
        <v>20</v>
      </c>
      <c r="Y7" s="62" t="s">
        <v>7</v>
      </c>
      <c r="Z7" s="12" t="s">
        <v>18</v>
      </c>
      <c r="AA7" s="63" t="s">
        <v>22</v>
      </c>
      <c r="AB7" s="65" t="s">
        <v>23</v>
      </c>
      <c r="AC7" s="61" t="s">
        <v>24</v>
      </c>
      <c r="AD7" s="66" t="s">
        <v>25</v>
      </c>
      <c r="AE7" s="65" t="s">
        <v>26</v>
      </c>
      <c r="AF7" s="65" t="s">
        <v>27</v>
      </c>
      <c r="AG7" s="63" t="s">
        <v>28</v>
      </c>
      <c r="AH7" s="65" t="s">
        <v>29</v>
      </c>
      <c r="AI7" s="3" t="s">
        <v>30</v>
      </c>
      <c r="AJ7" s="3" t="s">
        <v>31</v>
      </c>
      <c r="AK7" s="3" t="s">
        <v>32</v>
      </c>
      <c r="AL7" s="3" t="s">
        <v>33</v>
      </c>
    </row>
    <row r="8" spans="1:38" ht="15" x14ac:dyDescent="0.25">
      <c r="A8" s="59">
        <v>1</v>
      </c>
      <c r="B8" s="48" t="s">
        <v>34</v>
      </c>
      <c r="C8" s="22">
        <v>1</v>
      </c>
      <c r="D8" s="6">
        <v>2</v>
      </c>
      <c r="E8" s="6">
        <v>0</v>
      </c>
      <c r="F8" s="6">
        <v>0</v>
      </c>
      <c r="G8" s="6">
        <f t="shared" ref="G8:G33" si="0">SUM(C8:E8)</f>
        <v>3</v>
      </c>
      <c r="H8" s="5">
        <v>3</v>
      </c>
      <c r="I8" s="23">
        <f t="shared" ref="I8:I33" si="1">H8</f>
        <v>3</v>
      </c>
      <c r="J8" s="22">
        <v>16931</v>
      </c>
      <c r="K8" s="6">
        <v>10927</v>
      </c>
      <c r="L8" s="7">
        <v>64.53842064851456</v>
      </c>
      <c r="M8" s="5">
        <v>3</v>
      </c>
      <c r="N8" s="23">
        <f t="shared" ref="N8:N33" si="2">M8</f>
        <v>3</v>
      </c>
      <c r="O8" s="29">
        <v>1983.64</v>
      </c>
      <c r="P8" s="6">
        <v>82</v>
      </c>
      <c r="Q8" s="7">
        <v>4.1338146034562717</v>
      </c>
      <c r="R8" s="6">
        <v>2</v>
      </c>
      <c r="S8" s="23">
        <f t="shared" ref="S8:S33" si="3">R8</f>
        <v>2</v>
      </c>
      <c r="T8" s="22">
        <v>1878</v>
      </c>
      <c r="U8" s="6">
        <v>4</v>
      </c>
      <c r="V8" s="23">
        <f t="shared" ref="V8:V33" si="4">U8</f>
        <v>4</v>
      </c>
      <c r="W8" s="32">
        <v>14</v>
      </c>
      <c r="X8" s="8">
        <v>0.17073170731707318</v>
      </c>
      <c r="Y8" s="6">
        <v>3</v>
      </c>
      <c r="Z8" s="23">
        <f t="shared" ref="Z8:Z33" si="5">Y8</f>
        <v>3</v>
      </c>
      <c r="AA8" s="51">
        <f t="shared" ref="AA8:AA33" si="6">(0.25*I8+0*N8+0.25*S8+0.25*V8+0.25*Z8)</f>
        <v>3</v>
      </c>
      <c r="AB8" s="53">
        <f t="shared" ref="AB8:AB33" si="7">IF(AA8&lt;1.5,1,IF(AA8&lt;2.5,2,IF(AA8&lt;3.5,3,4)))</f>
        <v>3</v>
      </c>
      <c r="AC8" s="64">
        <v>1</v>
      </c>
      <c r="AD8" s="37">
        <f t="shared" ref="AD8:AD33" si="8">AB8*AC8</f>
        <v>3</v>
      </c>
      <c r="AE8" s="39">
        <f t="shared" ref="AE8:AE33" si="9">IF(AD8&lt;3,1,IF(AD8&lt;5,2,IF(AD8&lt;12,3,4)))</f>
        <v>2</v>
      </c>
      <c r="AF8" s="67">
        <v>2</v>
      </c>
      <c r="AG8" s="42">
        <f>AE8-AF8</f>
        <v>0</v>
      </c>
      <c r="AH8" s="44">
        <f>IF(AG8&lt;-1,1,IF(AG8&lt;1,2,IF(AG8=1,3,4)))</f>
        <v>2</v>
      </c>
      <c r="AI8" s="9">
        <v>2</v>
      </c>
      <c r="AJ8" s="87">
        <v>5</v>
      </c>
      <c r="AK8" s="9">
        <f>AI8*AJ8</f>
        <v>10</v>
      </c>
      <c r="AL8" s="91">
        <f>IF(AK8&lt;6,1,IF(AK8&lt;12,2,IF(AK8&lt;18,3,4)))</f>
        <v>2</v>
      </c>
    </row>
    <row r="9" spans="1:38" ht="15" x14ac:dyDescent="0.25">
      <c r="A9" s="59">
        <v>2</v>
      </c>
      <c r="B9" s="48" t="s">
        <v>35</v>
      </c>
      <c r="C9" s="22">
        <v>1</v>
      </c>
      <c r="D9" s="6">
        <v>1</v>
      </c>
      <c r="E9" s="6">
        <v>1</v>
      </c>
      <c r="F9" s="6">
        <v>3</v>
      </c>
      <c r="G9" s="6">
        <f t="shared" si="0"/>
        <v>3</v>
      </c>
      <c r="H9" s="5">
        <v>3</v>
      </c>
      <c r="I9" s="23">
        <f t="shared" si="1"/>
        <v>3</v>
      </c>
      <c r="J9" s="22">
        <v>3582</v>
      </c>
      <c r="K9" s="6">
        <v>2842</v>
      </c>
      <c r="L9" s="7">
        <v>79.341150195421548</v>
      </c>
      <c r="M9" s="5">
        <v>3</v>
      </c>
      <c r="N9" s="23">
        <f t="shared" si="2"/>
        <v>3</v>
      </c>
      <c r="O9" s="29">
        <v>244.9</v>
      </c>
      <c r="P9" s="6">
        <v>22</v>
      </c>
      <c r="Q9" s="7">
        <v>8.9832584728460603</v>
      </c>
      <c r="R9" s="6">
        <v>3</v>
      </c>
      <c r="S9" s="23">
        <f t="shared" si="3"/>
        <v>3</v>
      </c>
      <c r="T9" s="22">
        <v>379</v>
      </c>
      <c r="U9" s="6">
        <v>2</v>
      </c>
      <c r="V9" s="23">
        <f t="shared" si="4"/>
        <v>2</v>
      </c>
      <c r="W9" s="32">
        <v>23</v>
      </c>
      <c r="X9" s="8">
        <v>1.0454545454545454</v>
      </c>
      <c r="Y9" s="6">
        <v>4</v>
      </c>
      <c r="Z9" s="23">
        <f t="shared" si="5"/>
        <v>4</v>
      </c>
      <c r="AA9" s="51">
        <f t="shared" si="6"/>
        <v>3</v>
      </c>
      <c r="AB9" s="53">
        <f t="shared" si="7"/>
        <v>3</v>
      </c>
      <c r="AC9" s="64">
        <v>1</v>
      </c>
      <c r="AD9" s="37">
        <f t="shared" si="8"/>
        <v>3</v>
      </c>
      <c r="AE9" s="39">
        <f t="shared" si="9"/>
        <v>2</v>
      </c>
      <c r="AF9" s="67">
        <v>2</v>
      </c>
      <c r="AG9" s="42">
        <f>AE9-AF9</f>
        <v>0</v>
      </c>
      <c r="AH9" s="44">
        <f>IF(AG9&lt;-1,1,IF(AG9&lt;1,2,IF(AG9=1,3,4)))</f>
        <v>2</v>
      </c>
      <c r="AI9" s="9">
        <v>2</v>
      </c>
      <c r="AJ9" s="87">
        <v>5</v>
      </c>
      <c r="AK9" s="9">
        <f t="shared" ref="AK9:AK33" si="10">AI9*AJ9</f>
        <v>10</v>
      </c>
      <c r="AL9" s="91">
        <f t="shared" ref="AL9:AL33" si="11">IF(AK9&lt;6,1,IF(AK9&lt;12,2,IF(AK9&lt;18,3,4)))</f>
        <v>2</v>
      </c>
    </row>
    <row r="10" spans="1:38" ht="25.5" x14ac:dyDescent="0.25">
      <c r="A10" s="59">
        <v>3</v>
      </c>
      <c r="B10" s="49" t="s">
        <v>36</v>
      </c>
      <c r="C10" s="22">
        <v>0</v>
      </c>
      <c r="D10" s="6">
        <v>0</v>
      </c>
      <c r="E10" s="6">
        <v>0</v>
      </c>
      <c r="F10" s="6">
        <v>10</v>
      </c>
      <c r="G10" s="6">
        <f t="shared" si="0"/>
        <v>0</v>
      </c>
      <c r="H10" s="5">
        <v>1</v>
      </c>
      <c r="I10" s="23">
        <f t="shared" si="1"/>
        <v>1</v>
      </c>
      <c r="J10" s="22">
        <v>15021</v>
      </c>
      <c r="K10" s="6">
        <v>14105</v>
      </c>
      <c r="L10" s="7">
        <v>93.90187071433327</v>
      </c>
      <c r="M10" s="5">
        <v>2</v>
      </c>
      <c r="N10" s="23">
        <f t="shared" si="2"/>
        <v>2</v>
      </c>
      <c r="O10" s="29">
        <v>500.85</v>
      </c>
      <c r="P10" s="6">
        <v>44.1</v>
      </c>
      <c r="Q10" s="7">
        <v>8.8050314465408803</v>
      </c>
      <c r="R10" s="6">
        <v>3</v>
      </c>
      <c r="S10" s="23">
        <f t="shared" si="3"/>
        <v>3</v>
      </c>
      <c r="T10" s="22">
        <v>1536</v>
      </c>
      <c r="U10" s="6">
        <v>4</v>
      </c>
      <c r="V10" s="23">
        <f t="shared" si="4"/>
        <v>4</v>
      </c>
      <c r="W10" s="32">
        <v>3.3333333333333335</v>
      </c>
      <c r="X10" s="8">
        <v>7.5585789871504161E-2</v>
      </c>
      <c r="Y10" s="6">
        <v>2</v>
      </c>
      <c r="Z10" s="23">
        <f t="shared" si="5"/>
        <v>2</v>
      </c>
      <c r="AA10" s="51">
        <f t="shared" si="6"/>
        <v>2.5</v>
      </c>
      <c r="AB10" s="53">
        <f t="shared" si="7"/>
        <v>3</v>
      </c>
      <c r="AC10" s="64">
        <v>1</v>
      </c>
      <c r="AD10" s="37">
        <f t="shared" si="8"/>
        <v>3</v>
      </c>
      <c r="AE10" s="39">
        <f t="shared" si="9"/>
        <v>2</v>
      </c>
      <c r="AF10" s="67">
        <v>4</v>
      </c>
      <c r="AG10" s="42">
        <f>AE10-AF10</f>
        <v>-2</v>
      </c>
      <c r="AH10" s="43">
        <f>IF(AG10&lt;-1,1,IF(AG10&lt;1,2,IF(AG10=1,3,4)))</f>
        <v>1</v>
      </c>
      <c r="AI10" s="9">
        <v>2</v>
      </c>
      <c r="AJ10" s="87">
        <v>5</v>
      </c>
      <c r="AK10" s="9">
        <f t="shared" si="10"/>
        <v>10</v>
      </c>
      <c r="AL10" s="91">
        <f t="shared" si="11"/>
        <v>2</v>
      </c>
    </row>
    <row r="11" spans="1:38" ht="15" x14ac:dyDescent="0.25">
      <c r="A11" s="59">
        <v>4</v>
      </c>
      <c r="B11" s="48" t="s">
        <v>37</v>
      </c>
      <c r="C11" s="22">
        <v>0</v>
      </c>
      <c r="D11" s="6">
        <v>1</v>
      </c>
      <c r="E11" s="6">
        <v>0</v>
      </c>
      <c r="F11" s="6">
        <v>5</v>
      </c>
      <c r="G11" s="6">
        <f t="shared" si="0"/>
        <v>1</v>
      </c>
      <c r="H11" s="5">
        <v>2</v>
      </c>
      <c r="I11" s="23">
        <f t="shared" si="1"/>
        <v>2</v>
      </c>
      <c r="J11" s="22">
        <v>3945</v>
      </c>
      <c r="K11" s="6">
        <v>2800</v>
      </c>
      <c r="L11" s="7">
        <v>70.975918884664125</v>
      </c>
      <c r="M11" s="5">
        <v>3</v>
      </c>
      <c r="N11" s="23">
        <f t="shared" si="2"/>
        <v>3</v>
      </c>
      <c r="O11" s="29">
        <v>711.89</v>
      </c>
      <c r="P11" s="6">
        <v>45.9</v>
      </c>
      <c r="Q11" s="7">
        <v>6.4476253353748474</v>
      </c>
      <c r="R11" s="6">
        <v>3</v>
      </c>
      <c r="S11" s="23">
        <f t="shared" si="3"/>
        <v>3</v>
      </c>
      <c r="T11" s="22">
        <v>579</v>
      </c>
      <c r="U11" s="6">
        <v>3</v>
      </c>
      <c r="V11" s="23">
        <f t="shared" si="4"/>
        <v>3</v>
      </c>
      <c r="W11" s="32">
        <v>1.6666666666666667</v>
      </c>
      <c r="X11" s="8">
        <v>3.6310820624546117E-2</v>
      </c>
      <c r="Y11" s="6">
        <v>2</v>
      </c>
      <c r="Z11" s="23">
        <f t="shared" si="5"/>
        <v>2</v>
      </c>
      <c r="AA11" s="51">
        <f t="shared" si="6"/>
        <v>2.5</v>
      </c>
      <c r="AB11" s="53">
        <f t="shared" si="7"/>
        <v>3</v>
      </c>
      <c r="AC11" s="64">
        <v>2</v>
      </c>
      <c r="AD11" s="37">
        <f t="shared" si="8"/>
        <v>6</v>
      </c>
      <c r="AE11" s="39">
        <f t="shared" si="9"/>
        <v>3</v>
      </c>
      <c r="AF11" s="67">
        <v>3</v>
      </c>
      <c r="AG11" s="42">
        <f>AE11-AF11</f>
        <v>0</v>
      </c>
      <c r="AH11" s="44">
        <f>IF(AG11&lt;-1,1,IF(AG11&lt;1,2,IF(AG11=1,3,4)))</f>
        <v>2</v>
      </c>
      <c r="AI11" s="9">
        <v>2</v>
      </c>
      <c r="AJ11" s="87">
        <v>5</v>
      </c>
      <c r="AK11" s="9">
        <f t="shared" si="10"/>
        <v>10</v>
      </c>
      <c r="AL11" s="91">
        <f t="shared" si="11"/>
        <v>2</v>
      </c>
    </row>
    <row r="12" spans="1:38" ht="15" x14ac:dyDescent="0.25">
      <c r="A12" s="59">
        <v>5</v>
      </c>
      <c r="B12" s="48" t="s">
        <v>38</v>
      </c>
      <c r="C12" s="22">
        <v>8</v>
      </c>
      <c r="D12" s="6">
        <v>3</v>
      </c>
      <c r="E12" s="6">
        <v>0</v>
      </c>
      <c r="F12" s="6">
        <v>5</v>
      </c>
      <c r="G12" s="6">
        <f t="shared" si="0"/>
        <v>11</v>
      </c>
      <c r="H12" s="5">
        <v>4</v>
      </c>
      <c r="I12" s="23">
        <f t="shared" si="1"/>
        <v>4</v>
      </c>
      <c r="J12" s="22">
        <v>8209</v>
      </c>
      <c r="K12" s="6">
        <v>7948</v>
      </c>
      <c r="L12" s="7">
        <v>96.820562796930204</v>
      </c>
      <c r="M12" s="5">
        <v>1</v>
      </c>
      <c r="N12" s="23">
        <f t="shared" si="2"/>
        <v>1</v>
      </c>
      <c r="O12" s="29">
        <v>1234.46</v>
      </c>
      <c r="P12" s="6">
        <v>108.6</v>
      </c>
      <c r="Q12" s="7">
        <v>8.797368890040989</v>
      </c>
      <c r="R12" s="6">
        <v>3</v>
      </c>
      <c r="S12" s="23">
        <f t="shared" si="3"/>
        <v>3</v>
      </c>
      <c r="T12" s="22">
        <v>1682</v>
      </c>
      <c r="U12" s="6">
        <v>4</v>
      </c>
      <c r="V12" s="23">
        <f t="shared" si="4"/>
        <v>4</v>
      </c>
      <c r="W12" s="32">
        <v>36.666666666666664</v>
      </c>
      <c r="X12" s="8">
        <v>0.33763044812768567</v>
      </c>
      <c r="Y12" s="6">
        <v>3</v>
      </c>
      <c r="Z12" s="23">
        <f t="shared" si="5"/>
        <v>3</v>
      </c>
      <c r="AA12" s="51">
        <f t="shared" si="6"/>
        <v>3.5</v>
      </c>
      <c r="AB12" s="53">
        <f t="shared" si="7"/>
        <v>4</v>
      </c>
      <c r="AC12" s="64">
        <v>2</v>
      </c>
      <c r="AD12" s="37">
        <f t="shared" si="8"/>
        <v>8</v>
      </c>
      <c r="AE12" s="39">
        <f t="shared" si="9"/>
        <v>3</v>
      </c>
      <c r="AF12" s="39" t="s">
        <v>39</v>
      </c>
      <c r="AG12" s="42" t="s">
        <v>39</v>
      </c>
      <c r="AH12" s="45">
        <f>AE12</f>
        <v>3</v>
      </c>
      <c r="AI12" s="9">
        <v>2</v>
      </c>
      <c r="AJ12" s="87">
        <v>5</v>
      </c>
      <c r="AK12" s="9">
        <f t="shared" si="10"/>
        <v>10</v>
      </c>
      <c r="AL12" s="91">
        <f t="shared" si="11"/>
        <v>2</v>
      </c>
    </row>
    <row r="13" spans="1:38" ht="15" x14ac:dyDescent="0.25">
      <c r="A13" s="59">
        <v>6</v>
      </c>
      <c r="B13" s="48" t="s">
        <v>40</v>
      </c>
      <c r="C13" s="22">
        <v>3</v>
      </c>
      <c r="D13" s="6">
        <v>1</v>
      </c>
      <c r="E13" s="6">
        <v>0</v>
      </c>
      <c r="F13" s="6">
        <v>71</v>
      </c>
      <c r="G13" s="6">
        <f t="shared" si="0"/>
        <v>4</v>
      </c>
      <c r="H13" s="5">
        <v>3</v>
      </c>
      <c r="I13" s="23">
        <f t="shared" si="1"/>
        <v>3</v>
      </c>
      <c r="J13" s="22">
        <v>10114</v>
      </c>
      <c r="K13" s="6">
        <v>6485</v>
      </c>
      <c r="L13" s="7">
        <v>64.119042910816688</v>
      </c>
      <c r="M13" s="5">
        <v>3</v>
      </c>
      <c r="N13" s="23">
        <f t="shared" si="2"/>
        <v>3</v>
      </c>
      <c r="O13" s="29">
        <v>993.08</v>
      </c>
      <c r="P13" s="6">
        <v>45.3</v>
      </c>
      <c r="Q13" s="7">
        <v>4.561566036975873</v>
      </c>
      <c r="R13" s="6">
        <v>2</v>
      </c>
      <c r="S13" s="23">
        <f t="shared" si="3"/>
        <v>2</v>
      </c>
      <c r="T13" s="22">
        <v>760</v>
      </c>
      <c r="U13" s="6">
        <v>3</v>
      </c>
      <c r="V13" s="23">
        <f t="shared" si="4"/>
        <v>3</v>
      </c>
      <c r="W13" s="32">
        <v>9</v>
      </c>
      <c r="X13" s="8">
        <v>0.19867549668874174</v>
      </c>
      <c r="Y13" s="6">
        <v>3</v>
      </c>
      <c r="Z13" s="23">
        <f t="shared" si="5"/>
        <v>3</v>
      </c>
      <c r="AA13" s="51">
        <f t="shared" si="6"/>
        <v>2.75</v>
      </c>
      <c r="AB13" s="53">
        <f t="shared" si="7"/>
        <v>3</v>
      </c>
      <c r="AC13" s="64">
        <v>1</v>
      </c>
      <c r="AD13" s="37">
        <f t="shared" si="8"/>
        <v>3</v>
      </c>
      <c r="AE13" s="39">
        <f t="shared" si="9"/>
        <v>2</v>
      </c>
      <c r="AF13" s="67">
        <v>1</v>
      </c>
      <c r="AG13" s="42">
        <f t="shared" ref="AG13:AG33" si="12">AE13-AF13</f>
        <v>1</v>
      </c>
      <c r="AH13" s="45">
        <f t="shared" ref="AH13:AH33" si="13">IF(AG13&lt;-1,1,IF(AG13&lt;1,2,IF(AG13=1,3,4)))</f>
        <v>3</v>
      </c>
      <c r="AI13" s="9">
        <v>2</v>
      </c>
      <c r="AJ13" s="87">
        <v>5</v>
      </c>
      <c r="AK13" s="9">
        <f t="shared" si="10"/>
        <v>10</v>
      </c>
      <c r="AL13" s="91">
        <f t="shared" si="11"/>
        <v>2</v>
      </c>
    </row>
    <row r="14" spans="1:38" ht="15" x14ac:dyDescent="0.25">
      <c r="A14" s="59">
        <v>7</v>
      </c>
      <c r="B14" s="48" t="s">
        <v>41</v>
      </c>
      <c r="C14" s="22">
        <v>5</v>
      </c>
      <c r="D14" s="6">
        <v>1</v>
      </c>
      <c r="E14" s="6">
        <v>0</v>
      </c>
      <c r="F14" s="6">
        <v>18</v>
      </c>
      <c r="G14" s="6">
        <f t="shared" si="0"/>
        <v>6</v>
      </c>
      <c r="H14" s="5">
        <v>4</v>
      </c>
      <c r="I14" s="23">
        <f t="shared" si="1"/>
        <v>4</v>
      </c>
      <c r="J14" s="22">
        <v>6557</v>
      </c>
      <c r="K14" s="6">
        <v>6250</v>
      </c>
      <c r="L14" s="7">
        <v>95.317980783895081</v>
      </c>
      <c r="M14" s="5">
        <v>1</v>
      </c>
      <c r="N14" s="23">
        <f t="shared" si="2"/>
        <v>1</v>
      </c>
      <c r="O14" s="29">
        <v>831.6</v>
      </c>
      <c r="P14" s="6">
        <v>70.599999999999994</v>
      </c>
      <c r="Q14" s="7">
        <v>8.4896584896584883</v>
      </c>
      <c r="R14" s="6">
        <v>3</v>
      </c>
      <c r="S14" s="23">
        <f t="shared" si="3"/>
        <v>3</v>
      </c>
      <c r="T14" s="22">
        <v>866</v>
      </c>
      <c r="U14" s="6">
        <v>3</v>
      </c>
      <c r="V14" s="23">
        <f t="shared" si="4"/>
        <v>3</v>
      </c>
      <c r="W14" s="32">
        <v>9</v>
      </c>
      <c r="X14" s="8">
        <v>0.12747875354107649</v>
      </c>
      <c r="Y14" s="6">
        <v>3</v>
      </c>
      <c r="Z14" s="23">
        <f t="shared" si="5"/>
        <v>3</v>
      </c>
      <c r="AA14" s="51">
        <f t="shared" si="6"/>
        <v>3.25</v>
      </c>
      <c r="AB14" s="53">
        <f t="shared" si="7"/>
        <v>3</v>
      </c>
      <c r="AC14" s="64">
        <v>3</v>
      </c>
      <c r="AD14" s="37">
        <f t="shared" si="8"/>
        <v>9</v>
      </c>
      <c r="AE14" s="39">
        <f t="shared" si="9"/>
        <v>3</v>
      </c>
      <c r="AF14" s="67">
        <v>2</v>
      </c>
      <c r="AG14" s="42">
        <f t="shared" si="12"/>
        <v>1</v>
      </c>
      <c r="AH14" s="45">
        <f t="shared" si="13"/>
        <v>3</v>
      </c>
      <c r="AI14" s="9">
        <v>2</v>
      </c>
      <c r="AJ14" s="87">
        <v>5</v>
      </c>
      <c r="AK14" s="9">
        <f t="shared" si="10"/>
        <v>10</v>
      </c>
      <c r="AL14" s="91">
        <f t="shared" si="11"/>
        <v>2</v>
      </c>
    </row>
    <row r="15" spans="1:38" ht="15" x14ac:dyDescent="0.25">
      <c r="A15" s="59">
        <v>8</v>
      </c>
      <c r="B15" s="48" t="s">
        <v>42</v>
      </c>
      <c r="C15" s="22">
        <v>9</v>
      </c>
      <c r="D15" s="6">
        <v>1</v>
      </c>
      <c r="E15" s="6">
        <v>1</v>
      </c>
      <c r="F15" s="6">
        <v>7</v>
      </c>
      <c r="G15" s="6">
        <f t="shared" si="0"/>
        <v>11</v>
      </c>
      <c r="H15" s="5">
        <v>4</v>
      </c>
      <c r="I15" s="23">
        <f t="shared" si="1"/>
        <v>4</v>
      </c>
      <c r="J15" s="22">
        <v>4367</v>
      </c>
      <c r="K15" s="6">
        <v>4358</v>
      </c>
      <c r="L15" s="7">
        <v>99.793908861918936</v>
      </c>
      <c r="M15" s="5">
        <v>1</v>
      </c>
      <c r="N15" s="23">
        <f t="shared" si="2"/>
        <v>1</v>
      </c>
      <c r="O15" s="29">
        <v>485.02</v>
      </c>
      <c r="P15" s="6">
        <v>66.099999999999994</v>
      </c>
      <c r="Q15" s="7">
        <v>13.628303987464433</v>
      </c>
      <c r="R15" s="6">
        <v>4</v>
      </c>
      <c r="S15" s="23">
        <f t="shared" si="3"/>
        <v>4</v>
      </c>
      <c r="T15" s="22">
        <v>1056</v>
      </c>
      <c r="U15" s="6">
        <v>4</v>
      </c>
      <c r="V15" s="23">
        <f t="shared" si="4"/>
        <v>4</v>
      </c>
      <c r="W15" s="32">
        <v>2</v>
      </c>
      <c r="X15" s="8">
        <v>3.0257186081694407E-2</v>
      </c>
      <c r="Y15" s="6">
        <v>2</v>
      </c>
      <c r="Z15" s="23">
        <f t="shared" si="5"/>
        <v>2</v>
      </c>
      <c r="AA15" s="51">
        <f t="shared" si="6"/>
        <v>3.5</v>
      </c>
      <c r="AB15" s="53">
        <f t="shared" si="7"/>
        <v>4</v>
      </c>
      <c r="AC15" s="64">
        <v>2</v>
      </c>
      <c r="AD15" s="37">
        <f t="shared" si="8"/>
        <v>8</v>
      </c>
      <c r="AE15" s="39">
        <f t="shared" si="9"/>
        <v>3</v>
      </c>
      <c r="AF15" s="67">
        <v>3</v>
      </c>
      <c r="AG15" s="42">
        <f t="shared" si="12"/>
        <v>0</v>
      </c>
      <c r="AH15" s="44">
        <f t="shared" si="13"/>
        <v>2</v>
      </c>
      <c r="AI15" s="9">
        <v>2</v>
      </c>
      <c r="AJ15" s="87">
        <v>5</v>
      </c>
      <c r="AK15" s="9">
        <f t="shared" si="10"/>
        <v>10</v>
      </c>
      <c r="AL15" s="91">
        <f t="shared" si="11"/>
        <v>2</v>
      </c>
    </row>
    <row r="16" spans="1:38" ht="15" x14ac:dyDescent="0.25">
      <c r="A16" s="59">
        <v>9</v>
      </c>
      <c r="B16" s="48" t="s">
        <v>43</v>
      </c>
      <c r="C16" s="22">
        <v>0</v>
      </c>
      <c r="D16" s="6">
        <v>3</v>
      </c>
      <c r="E16" s="6">
        <v>0</v>
      </c>
      <c r="F16" s="6">
        <v>0</v>
      </c>
      <c r="G16" s="6">
        <f t="shared" si="0"/>
        <v>3</v>
      </c>
      <c r="H16" s="5">
        <v>3</v>
      </c>
      <c r="I16" s="23">
        <f t="shared" si="1"/>
        <v>3</v>
      </c>
      <c r="J16" s="22">
        <v>6072</v>
      </c>
      <c r="K16" s="6">
        <v>1893</v>
      </c>
      <c r="L16" s="7">
        <v>31.175889328063242</v>
      </c>
      <c r="M16" s="5">
        <v>4</v>
      </c>
      <c r="N16" s="23">
        <f t="shared" si="2"/>
        <v>4</v>
      </c>
      <c r="O16" s="29">
        <v>1148</v>
      </c>
      <c r="P16" s="6">
        <v>13.1</v>
      </c>
      <c r="Q16" s="7">
        <v>1.1411149825783973</v>
      </c>
      <c r="R16" s="6">
        <v>2</v>
      </c>
      <c r="S16" s="23">
        <f t="shared" si="3"/>
        <v>2</v>
      </c>
      <c r="T16" s="22">
        <v>203</v>
      </c>
      <c r="U16" s="6">
        <v>1</v>
      </c>
      <c r="V16" s="23">
        <f t="shared" si="4"/>
        <v>1</v>
      </c>
      <c r="W16" s="32">
        <v>10</v>
      </c>
      <c r="X16" s="8">
        <v>0.76335877862595425</v>
      </c>
      <c r="Y16" s="6">
        <v>3</v>
      </c>
      <c r="Z16" s="23">
        <f t="shared" si="5"/>
        <v>3</v>
      </c>
      <c r="AA16" s="51">
        <f t="shared" si="6"/>
        <v>2.25</v>
      </c>
      <c r="AB16" s="53">
        <f t="shared" si="7"/>
        <v>2</v>
      </c>
      <c r="AC16" s="64">
        <v>2</v>
      </c>
      <c r="AD16" s="37">
        <f t="shared" si="8"/>
        <v>4</v>
      </c>
      <c r="AE16" s="39">
        <f t="shared" si="9"/>
        <v>2</v>
      </c>
      <c r="AF16" s="67">
        <v>3</v>
      </c>
      <c r="AG16" s="42">
        <f t="shared" si="12"/>
        <v>-1</v>
      </c>
      <c r="AH16" s="44">
        <f t="shared" si="13"/>
        <v>2</v>
      </c>
      <c r="AI16" s="9">
        <v>2</v>
      </c>
      <c r="AJ16" s="87">
        <v>5</v>
      </c>
      <c r="AK16" s="9">
        <f t="shared" si="10"/>
        <v>10</v>
      </c>
      <c r="AL16" s="91">
        <f t="shared" si="11"/>
        <v>2</v>
      </c>
    </row>
    <row r="17" spans="1:38" ht="15" x14ac:dyDescent="0.25">
      <c r="A17" s="59">
        <v>10</v>
      </c>
      <c r="B17" s="48" t="s">
        <v>44</v>
      </c>
      <c r="C17" s="22">
        <v>0</v>
      </c>
      <c r="D17" s="6">
        <v>0</v>
      </c>
      <c r="E17" s="6">
        <v>2</v>
      </c>
      <c r="F17" s="6">
        <v>1</v>
      </c>
      <c r="G17" s="6">
        <f t="shared" si="0"/>
        <v>2</v>
      </c>
      <c r="H17" s="5">
        <v>3</v>
      </c>
      <c r="I17" s="23">
        <f t="shared" si="1"/>
        <v>3</v>
      </c>
      <c r="J17" s="22">
        <v>4452</v>
      </c>
      <c r="K17" s="6">
        <v>820</v>
      </c>
      <c r="L17" s="7">
        <v>18.418688230008986</v>
      </c>
      <c r="M17" s="5">
        <v>4</v>
      </c>
      <c r="N17" s="23">
        <f t="shared" si="2"/>
        <v>4</v>
      </c>
      <c r="O17" s="29">
        <v>842.89</v>
      </c>
      <c r="P17" s="6">
        <v>6.6</v>
      </c>
      <c r="Q17" s="7">
        <v>0.78302032293656354</v>
      </c>
      <c r="R17" s="6">
        <v>1</v>
      </c>
      <c r="S17" s="23">
        <f t="shared" si="3"/>
        <v>1</v>
      </c>
      <c r="T17" s="22">
        <v>141</v>
      </c>
      <c r="U17" s="6">
        <v>1</v>
      </c>
      <c r="V17" s="23">
        <f t="shared" si="4"/>
        <v>1</v>
      </c>
      <c r="W17" s="32">
        <v>0</v>
      </c>
      <c r="X17" s="8">
        <v>0</v>
      </c>
      <c r="Y17" s="6">
        <v>1</v>
      </c>
      <c r="Z17" s="23">
        <f t="shared" si="5"/>
        <v>1</v>
      </c>
      <c r="AA17" s="51">
        <f t="shared" si="6"/>
        <v>1.5</v>
      </c>
      <c r="AB17" s="53">
        <f t="shared" si="7"/>
        <v>2</v>
      </c>
      <c r="AC17" s="64">
        <v>1</v>
      </c>
      <c r="AD17" s="37">
        <f t="shared" si="8"/>
        <v>2</v>
      </c>
      <c r="AE17" s="39">
        <f t="shared" si="9"/>
        <v>1</v>
      </c>
      <c r="AF17" s="67">
        <v>3</v>
      </c>
      <c r="AG17" s="42">
        <f t="shared" si="12"/>
        <v>-2</v>
      </c>
      <c r="AH17" s="43">
        <f t="shared" si="13"/>
        <v>1</v>
      </c>
      <c r="AI17" s="9">
        <v>2</v>
      </c>
      <c r="AJ17" s="87">
        <v>5</v>
      </c>
      <c r="AK17" s="9">
        <f t="shared" si="10"/>
        <v>10</v>
      </c>
      <c r="AL17" s="91">
        <f t="shared" si="11"/>
        <v>2</v>
      </c>
    </row>
    <row r="18" spans="1:38" ht="15" x14ac:dyDescent="0.25">
      <c r="A18" s="59">
        <v>11</v>
      </c>
      <c r="B18" s="48" t="s">
        <v>45</v>
      </c>
      <c r="C18" s="22">
        <v>0</v>
      </c>
      <c r="D18" s="6">
        <v>3</v>
      </c>
      <c r="E18" s="6">
        <v>2</v>
      </c>
      <c r="F18" s="6">
        <v>4</v>
      </c>
      <c r="G18" s="6">
        <f t="shared" si="0"/>
        <v>5</v>
      </c>
      <c r="H18" s="5">
        <v>3</v>
      </c>
      <c r="I18" s="23">
        <f t="shared" si="1"/>
        <v>3</v>
      </c>
      <c r="J18" s="22">
        <v>7381</v>
      </c>
      <c r="K18" s="6">
        <v>2767</v>
      </c>
      <c r="L18" s="7">
        <v>37.488145237772656</v>
      </c>
      <c r="M18" s="5">
        <v>4</v>
      </c>
      <c r="N18" s="23">
        <f t="shared" si="2"/>
        <v>4</v>
      </c>
      <c r="O18" s="29">
        <v>1150.77</v>
      </c>
      <c r="P18" s="6">
        <v>44.6</v>
      </c>
      <c r="Q18" s="7">
        <v>3.8756658585121269</v>
      </c>
      <c r="R18" s="6">
        <v>2</v>
      </c>
      <c r="S18" s="23">
        <f t="shared" si="3"/>
        <v>2</v>
      </c>
      <c r="T18" s="22">
        <v>592</v>
      </c>
      <c r="U18" s="6">
        <v>3</v>
      </c>
      <c r="V18" s="23">
        <f t="shared" si="4"/>
        <v>3</v>
      </c>
      <c r="W18" s="32">
        <v>0</v>
      </c>
      <c r="X18" s="8">
        <v>0</v>
      </c>
      <c r="Y18" s="6">
        <v>1</v>
      </c>
      <c r="Z18" s="23">
        <f t="shared" si="5"/>
        <v>1</v>
      </c>
      <c r="AA18" s="51">
        <f t="shared" si="6"/>
        <v>2.25</v>
      </c>
      <c r="AB18" s="53">
        <f t="shared" si="7"/>
        <v>2</v>
      </c>
      <c r="AC18" s="64">
        <v>1</v>
      </c>
      <c r="AD18" s="37">
        <f t="shared" si="8"/>
        <v>2</v>
      </c>
      <c r="AE18" s="39">
        <f t="shared" si="9"/>
        <v>1</v>
      </c>
      <c r="AF18" s="67">
        <v>3</v>
      </c>
      <c r="AG18" s="42">
        <f t="shared" si="12"/>
        <v>-2</v>
      </c>
      <c r="AH18" s="43">
        <f t="shared" si="13"/>
        <v>1</v>
      </c>
      <c r="AI18" s="9">
        <v>2</v>
      </c>
      <c r="AJ18" s="87">
        <v>5</v>
      </c>
      <c r="AK18" s="9">
        <f t="shared" si="10"/>
        <v>10</v>
      </c>
      <c r="AL18" s="91">
        <f t="shared" si="11"/>
        <v>2</v>
      </c>
    </row>
    <row r="19" spans="1:38" ht="15" x14ac:dyDescent="0.25">
      <c r="A19" s="59">
        <v>12</v>
      </c>
      <c r="B19" s="48" t="s">
        <v>46</v>
      </c>
      <c r="C19" s="22">
        <v>2</v>
      </c>
      <c r="D19" s="6">
        <v>2</v>
      </c>
      <c r="E19" s="6">
        <v>1</v>
      </c>
      <c r="F19" s="6">
        <v>2</v>
      </c>
      <c r="G19" s="6">
        <f t="shared" si="0"/>
        <v>5</v>
      </c>
      <c r="H19" s="5">
        <v>3</v>
      </c>
      <c r="I19" s="23">
        <f t="shared" si="1"/>
        <v>3</v>
      </c>
      <c r="J19" s="22">
        <v>7010</v>
      </c>
      <c r="K19" s="6">
        <v>6785</v>
      </c>
      <c r="L19" s="7">
        <v>96.790299572039942</v>
      </c>
      <c r="M19" s="5">
        <v>1</v>
      </c>
      <c r="N19" s="23">
        <f t="shared" si="2"/>
        <v>1</v>
      </c>
      <c r="O19" s="29">
        <v>749.42</v>
      </c>
      <c r="P19" s="6">
        <v>120.3</v>
      </c>
      <c r="Q19" s="7">
        <v>16.052413866723601</v>
      </c>
      <c r="R19" s="6">
        <v>4</v>
      </c>
      <c r="S19" s="23">
        <f t="shared" si="3"/>
        <v>4</v>
      </c>
      <c r="T19" s="22">
        <v>1455</v>
      </c>
      <c r="U19" s="6">
        <v>4</v>
      </c>
      <c r="V19" s="23">
        <f t="shared" si="4"/>
        <v>4</v>
      </c>
      <c r="W19" s="32">
        <v>205</v>
      </c>
      <c r="X19" s="8">
        <v>1.7040731504571904</v>
      </c>
      <c r="Y19" s="6">
        <v>4</v>
      </c>
      <c r="Z19" s="23">
        <f t="shared" si="5"/>
        <v>4</v>
      </c>
      <c r="AA19" s="51">
        <f t="shared" si="6"/>
        <v>3.75</v>
      </c>
      <c r="AB19" s="53">
        <f t="shared" si="7"/>
        <v>4</v>
      </c>
      <c r="AC19" s="64">
        <v>1</v>
      </c>
      <c r="AD19" s="37">
        <f t="shared" si="8"/>
        <v>4</v>
      </c>
      <c r="AE19" s="39">
        <f t="shared" si="9"/>
        <v>2</v>
      </c>
      <c r="AF19" s="67">
        <v>4</v>
      </c>
      <c r="AG19" s="42">
        <f t="shared" si="12"/>
        <v>-2</v>
      </c>
      <c r="AH19" s="43">
        <f t="shared" si="13"/>
        <v>1</v>
      </c>
      <c r="AI19" s="9">
        <v>2</v>
      </c>
      <c r="AJ19" s="87">
        <v>5</v>
      </c>
      <c r="AK19" s="9">
        <f t="shared" si="10"/>
        <v>10</v>
      </c>
      <c r="AL19" s="91">
        <f t="shared" si="11"/>
        <v>2</v>
      </c>
    </row>
    <row r="20" spans="1:38" ht="15" x14ac:dyDescent="0.25">
      <c r="A20" s="59">
        <v>13</v>
      </c>
      <c r="B20" s="48" t="s">
        <v>47</v>
      </c>
      <c r="C20" s="22">
        <v>0</v>
      </c>
      <c r="D20" s="6">
        <v>2</v>
      </c>
      <c r="E20" s="6">
        <v>2</v>
      </c>
      <c r="F20" s="6">
        <v>10</v>
      </c>
      <c r="G20" s="6">
        <f t="shared" si="0"/>
        <v>4</v>
      </c>
      <c r="H20" s="5">
        <v>3</v>
      </c>
      <c r="I20" s="23">
        <f t="shared" si="1"/>
        <v>3</v>
      </c>
      <c r="J20" s="22">
        <v>6001</v>
      </c>
      <c r="K20" s="6">
        <v>4540</v>
      </c>
      <c r="L20" s="7">
        <v>75.654057657057152</v>
      </c>
      <c r="M20" s="5">
        <v>3</v>
      </c>
      <c r="N20" s="23">
        <f t="shared" si="2"/>
        <v>3</v>
      </c>
      <c r="O20" s="29">
        <v>479.89</v>
      </c>
      <c r="P20" s="6">
        <v>21.9</v>
      </c>
      <c r="Q20" s="7">
        <v>4.5635458125820501</v>
      </c>
      <c r="R20" s="6">
        <v>2</v>
      </c>
      <c r="S20" s="23">
        <f t="shared" si="3"/>
        <v>2</v>
      </c>
      <c r="T20" s="22">
        <v>631</v>
      </c>
      <c r="U20" s="6">
        <v>3</v>
      </c>
      <c r="V20" s="23">
        <f t="shared" si="4"/>
        <v>3</v>
      </c>
      <c r="W20" s="32">
        <v>52</v>
      </c>
      <c r="X20" s="8">
        <v>2.3744292237442925</v>
      </c>
      <c r="Y20" s="6">
        <v>4</v>
      </c>
      <c r="Z20" s="23">
        <f t="shared" si="5"/>
        <v>4</v>
      </c>
      <c r="AA20" s="51">
        <f t="shared" si="6"/>
        <v>3</v>
      </c>
      <c r="AB20" s="53">
        <f t="shared" si="7"/>
        <v>3</v>
      </c>
      <c r="AC20" s="64">
        <v>2</v>
      </c>
      <c r="AD20" s="37">
        <f t="shared" si="8"/>
        <v>6</v>
      </c>
      <c r="AE20" s="39">
        <f t="shared" si="9"/>
        <v>3</v>
      </c>
      <c r="AF20" s="67">
        <v>2</v>
      </c>
      <c r="AG20" s="42">
        <f t="shared" si="12"/>
        <v>1</v>
      </c>
      <c r="AH20" s="45">
        <f t="shared" si="13"/>
        <v>3</v>
      </c>
      <c r="AI20" s="9">
        <v>2</v>
      </c>
      <c r="AJ20" s="87">
        <v>5</v>
      </c>
      <c r="AK20" s="9">
        <f t="shared" si="10"/>
        <v>10</v>
      </c>
      <c r="AL20" s="91">
        <f t="shared" si="11"/>
        <v>2</v>
      </c>
    </row>
    <row r="21" spans="1:38" ht="15" x14ac:dyDescent="0.25">
      <c r="A21" s="59">
        <v>14</v>
      </c>
      <c r="B21" s="48" t="s">
        <v>48</v>
      </c>
      <c r="C21" s="22">
        <v>9</v>
      </c>
      <c r="D21" s="6">
        <v>0</v>
      </c>
      <c r="E21" s="6">
        <v>4</v>
      </c>
      <c r="F21" s="6">
        <v>16</v>
      </c>
      <c r="G21" s="6">
        <f t="shared" si="0"/>
        <v>13</v>
      </c>
      <c r="H21" s="5">
        <v>4</v>
      </c>
      <c r="I21" s="23">
        <f t="shared" si="1"/>
        <v>4</v>
      </c>
      <c r="J21" s="22">
        <v>7685</v>
      </c>
      <c r="K21" s="6">
        <v>2768</v>
      </c>
      <c r="L21" s="7">
        <v>36.018217306441116</v>
      </c>
      <c r="M21" s="5">
        <v>4</v>
      </c>
      <c r="N21" s="23">
        <f t="shared" si="2"/>
        <v>4</v>
      </c>
      <c r="O21" s="29">
        <v>1032.57</v>
      </c>
      <c r="P21" s="6">
        <v>26.4</v>
      </c>
      <c r="Q21" s="7">
        <v>2.556727388942154</v>
      </c>
      <c r="R21" s="6">
        <v>2</v>
      </c>
      <c r="S21" s="23">
        <f t="shared" si="3"/>
        <v>2</v>
      </c>
      <c r="T21" s="22">
        <v>554</v>
      </c>
      <c r="U21" s="6">
        <v>3</v>
      </c>
      <c r="V21" s="23">
        <f t="shared" si="4"/>
        <v>3</v>
      </c>
      <c r="W21" s="32">
        <v>11.333333333333334</v>
      </c>
      <c r="X21" s="8">
        <v>0.42929292929292934</v>
      </c>
      <c r="Y21" s="6">
        <v>3</v>
      </c>
      <c r="Z21" s="23">
        <f t="shared" si="5"/>
        <v>3</v>
      </c>
      <c r="AA21" s="51">
        <f t="shared" si="6"/>
        <v>3</v>
      </c>
      <c r="AB21" s="53">
        <f t="shared" si="7"/>
        <v>3</v>
      </c>
      <c r="AC21" s="64">
        <v>2</v>
      </c>
      <c r="AD21" s="37">
        <f t="shared" si="8"/>
        <v>6</v>
      </c>
      <c r="AE21" s="39">
        <f t="shared" si="9"/>
        <v>3</v>
      </c>
      <c r="AF21" s="67">
        <v>2</v>
      </c>
      <c r="AG21" s="42">
        <f t="shared" si="12"/>
        <v>1</v>
      </c>
      <c r="AH21" s="45">
        <f t="shared" si="13"/>
        <v>3</v>
      </c>
      <c r="AI21" s="9">
        <v>2</v>
      </c>
      <c r="AJ21" s="87">
        <v>5</v>
      </c>
      <c r="AK21" s="9">
        <f t="shared" si="10"/>
        <v>10</v>
      </c>
      <c r="AL21" s="91">
        <f t="shared" si="11"/>
        <v>2</v>
      </c>
    </row>
    <row r="22" spans="1:38" ht="15" x14ac:dyDescent="0.25">
      <c r="A22" s="59">
        <v>15</v>
      </c>
      <c r="B22" s="48" t="s">
        <v>49</v>
      </c>
      <c r="C22" s="22">
        <v>2</v>
      </c>
      <c r="D22" s="6">
        <v>1</v>
      </c>
      <c r="E22" s="6">
        <v>0</v>
      </c>
      <c r="F22" s="6">
        <v>1</v>
      </c>
      <c r="G22" s="6">
        <f t="shared" si="0"/>
        <v>3</v>
      </c>
      <c r="H22" s="5">
        <v>3</v>
      </c>
      <c r="I22" s="23">
        <f t="shared" si="1"/>
        <v>3</v>
      </c>
      <c r="J22" s="22">
        <v>6392</v>
      </c>
      <c r="K22" s="6">
        <v>4965</v>
      </c>
      <c r="L22" s="7">
        <v>77.675219023779718</v>
      </c>
      <c r="M22" s="5">
        <v>3</v>
      </c>
      <c r="N22" s="23">
        <f t="shared" si="2"/>
        <v>3</v>
      </c>
      <c r="O22" s="29">
        <v>798.55</v>
      </c>
      <c r="P22" s="6">
        <v>42.3</v>
      </c>
      <c r="Q22" s="7">
        <v>5.2971009955544428</v>
      </c>
      <c r="R22" s="6">
        <v>3</v>
      </c>
      <c r="S22" s="23">
        <f t="shared" si="3"/>
        <v>3</v>
      </c>
      <c r="T22" s="22">
        <v>838</v>
      </c>
      <c r="U22" s="6">
        <v>3</v>
      </c>
      <c r="V22" s="23">
        <f t="shared" si="4"/>
        <v>3</v>
      </c>
      <c r="W22" s="32">
        <v>2.3333333333333335</v>
      </c>
      <c r="X22" s="8">
        <v>5.5161544523246661E-2</v>
      </c>
      <c r="Y22" s="6">
        <v>2</v>
      </c>
      <c r="Z22" s="23">
        <f t="shared" si="5"/>
        <v>2</v>
      </c>
      <c r="AA22" s="51">
        <f t="shared" si="6"/>
        <v>2.75</v>
      </c>
      <c r="AB22" s="53">
        <f t="shared" si="7"/>
        <v>3</v>
      </c>
      <c r="AC22" s="64">
        <v>2</v>
      </c>
      <c r="AD22" s="37">
        <f t="shared" si="8"/>
        <v>6</v>
      </c>
      <c r="AE22" s="39">
        <f t="shared" si="9"/>
        <v>3</v>
      </c>
      <c r="AF22" s="67">
        <v>2</v>
      </c>
      <c r="AG22" s="42">
        <f t="shared" si="12"/>
        <v>1</v>
      </c>
      <c r="AH22" s="45">
        <f t="shared" si="13"/>
        <v>3</v>
      </c>
      <c r="AI22" s="9">
        <v>2</v>
      </c>
      <c r="AJ22" s="87">
        <v>5</v>
      </c>
      <c r="AK22" s="9">
        <f t="shared" si="10"/>
        <v>10</v>
      </c>
      <c r="AL22" s="91">
        <f t="shared" si="11"/>
        <v>2</v>
      </c>
    </row>
    <row r="23" spans="1:38" ht="15" x14ac:dyDescent="0.25">
      <c r="A23" s="59">
        <v>16</v>
      </c>
      <c r="B23" s="48" t="s">
        <v>50</v>
      </c>
      <c r="C23" s="22">
        <v>0</v>
      </c>
      <c r="D23" s="6">
        <v>0</v>
      </c>
      <c r="E23" s="6">
        <v>1</v>
      </c>
      <c r="F23" s="6">
        <v>0</v>
      </c>
      <c r="G23" s="6">
        <f t="shared" si="0"/>
        <v>1</v>
      </c>
      <c r="H23" s="5">
        <v>2</v>
      </c>
      <c r="I23" s="23">
        <f t="shared" si="1"/>
        <v>2</v>
      </c>
      <c r="J23" s="22">
        <v>8423</v>
      </c>
      <c r="K23" s="6">
        <v>5915</v>
      </c>
      <c r="L23" s="7">
        <v>70.224385610827497</v>
      </c>
      <c r="M23" s="5">
        <v>3</v>
      </c>
      <c r="N23" s="23">
        <f t="shared" si="2"/>
        <v>3</v>
      </c>
      <c r="O23" s="29">
        <v>1292.9100000000001</v>
      </c>
      <c r="P23" s="6">
        <v>68.3</v>
      </c>
      <c r="Q23" s="7">
        <v>5.2826569521467075</v>
      </c>
      <c r="R23" s="6">
        <v>3</v>
      </c>
      <c r="S23" s="23">
        <f t="shared" si="3"/>
        <v>3</v>
      </c>
      <c r="T23" s="22">
        <v>971</v>
      </c>
      <c r="U23" s="6">
        <v>3</v>
      </c>
      <c r="V23" s="23">
        <f t="shared" si="4"/>
        <v>3</v>
      </c>
      <c r="W23" s="32">
        <v>20.666666666666668</v>
      </c>
      <c r="X23" s="8">
        <v>0.30258662762323085</v>
      </c>
      <c r="Y23" s="6">
        <v>3</v>
      </c>
      <c r="Z23" s="23">
        <f t="shared" si="5"/>
        <v>3</v>
      </c>
      <c r="AA23" s="51">
        <f t="shared" si="6"/>
        <v>2.75</v>
      </c>
      <c r="AB23" s="53">
        <f t="shared" si="7"/>
        <v>3</v>
      </c>
      <c r="AC23" s="64">
        <v>3</v>
      </c>
      <c r="AD23" s="37">
        <f t="shared" si="8"/>
        <v>9</v>
      </c>
      <c r="AE23" s="39">
        <f t="shared" si="9"/>
        <v>3</v>
      </c>
      <c r="AF23" s="67">
        <v>3</v>
      </c>
      <c r="AG23" s="42">
        <f t="shared" si="12"/>
        <v>0</v>
      </c>
      <c r="AH23" s="44">
        <f t="shared" si="13"/>
        <v>2</v>
      </c>
      <c r="AI23" s="9">
        <v>2</v>
      </c>
      <c r="AJ23" s="87">
        <v>5</v>
      </c>
      <c r="AK23" s="9">
        <f t="shared" si="10"/>
        <v>10</v>
      </c>
      <c r="AL23" s="91">
        <f t="shared" si="11"/>
        <v>2</v>
      </c>
    </row>
    <row r="24" spans="1:38" ht="15" x14ac:dyDescent="0.25">
      <c r="A24" s="59">
        <v>17</v>
      </c>
      <c r="B24" s="48" t="s">
        <v>51</v>
      </c>
      <c r="C24" s="22">
        <v>9</v>
      </c>
      <c r="D24" s="6">
        <v>2</v>
      </c>
      <c r="E24" s="6">
        <v>1</v>
      </c>
      <c r="F24" s="6">
        <v>1</v>
      </c>
      <c r="G24" s="6">
        <f t="shared" si="0"/>
        <v>12</v>
      </c>
      <c r="H24" s="5">
        <v>4</v>
      </c>
      <c r="I24" s="23">
        <f t="shared" si="1"/>
        <v>4</v>
      </c>
      <c r="J24" s="22">
        <v>9748</v>
      </c>
      <c r="K24" s="6">
        <v>4000</v>
      </c>
      <c r="L24" s="7">
        <v>41.034058268362742</v>
      </c>
      <c r="M24" s="5">
        <v>4</v>
      </c>
      <c r="N24" s="23">
        <f t="shared" si="2"/>
        <v>4</v>
      </c>
      <c r="O24" s="29">
        <v>1350.37</v>
      </c>
      <c r="P24" s="6">
        <v>16.899999999999999</v>
      </c>
      <c r="Q24" s="7">
        <v>1.2515088457237646</v>
      </c>
      <c r="R24" s="6">
        <v>2</v>
      </c>
      <c r="S24" s="23">
        <f t="shared" si="3"/>
        <v>2</v>
      </c>
      <c r="T24" s="22">
        <v>388</v>
      </c>
      <c r="U24" s="6">
        <v>2</v>
      </c>
      <c r="V24" s="23">
        <f t="shared" si="4"/>
        <v>2</v>
      </c>
      <c r="W24" s="32">
        <v>5</v>
      </c>
      <c r="X24" s="8">
        <v>0.29585798816568049</v>
      </c>
      <c r="Y24" s="6">
        <v>3</v>
      </c>
      <c r="Z24" s="23">
        <f t="shared" si="5"/>
        <v>3</v>
      </c>
      <c r="AA24" s="51">
        <f t="shared" si="6"/>
        <v>2.75</v>
      </c>
      <c r="AB24" s="53">
        <f t="shared" si="7"/>
        <v>3</v>
      </c>
      <c r="AC24" s="64">
        <v>2</v>
      </c>
      <c r="AD24" s="37">
        <f t="shared" si="8"/>
        <v>6</v>
      </c>
      <c r="AE24" s="39">
        <f t="shared" si="9"/>
        <v>3</v>
      </c>
      <c r="AF24" s="67">
        <v>3</v>
      </c>
      <c r="AG24" s="42">
        <f t="shared" si="12"/>
        <v>0</v>
      </c>
      <c r="AH24" s="44">
        <f t="shared" si="13"/>
        <v>2</v>
      </c>
      <c r="AI24" s="9">
        <v>2</v>
      </c>
      <c r="AJ24" s="87">
        <v>5</v>
      </c>
      <c r="AK24" s="9">
        <f t="shared" si="10"/>
        <v>10</v>
      </c>
      <c r="AL24" s="91">
        <f t="shared" si="11"/>
        <v>2</v>
      </c>
    </row>
    <row r="25" spans="1:38" ht="15" x14ac:dyDescent="0.25">
      <c r="A25" s="59">
        <v>18</v>
      </c>
      <c r="B25" s="48" t="s">
        <v>52</v>
      </c>
      <c r="C25" s="22">
        <v>0</v>
      </c>
      <c r="D25" s="6">
        <v>0</v>
      </c>
      <c r="E25" s="6">
        <v>0</v>
      </c>
      <c r="F25" s="6">
        <v>0</v>
      </c>
      <c r="G25" s="6">
        <f t="shared" si="0"/>
        <v>0</v>
      </c>
      <c r="H25" s="5">
        <v>1</v>
      </c>
      <c r="I25" s="23">
        <f t="shared" si="1"/>
        <v>1</v>
      </c>
      <c r="J25" s="22">
        <v>9453</v>
      </c>
      <c r="K25" s="6">
        <v>6802</v>
      </c>
      <c r="L25" s="7">
        <v>71.955992806516448</v>
      </c>
      <c r="M25" s="5">
        <v>3</v>
      </c>
      <c r="N25" s="23">
        <f t="shared" si="2"/>
        <v>3</v>
      </c>
      <c r="O25" s="29">
        <v>841.48</v>
      </c>
      <c r="P25" s="6">
        <v>48.2</v>
      </c>
      <c r="Q25" s="7">
        <v>5.7280030422588775</v>
      </c>
      <c r="R25" s="6">
        <v>3</v>
      </c>
      <c r="S25" s="23">
        <f t="shared" si="3"/>
        <v>3</v>
      </c>
      <c r="T25" s="22">
        <v>919</v>
      </c>
      <c r="U25" s="6">
        <v>3</v>
      </c>
      <c r="V25" s="23">
        <f t="shared" si="4"/>
        <v>3</v>
      </c>
      <c r="W25" s="32">
        <v>0.33333333333333331</v>
      </c>
      <c r="X25" s="8">
        <v>6.9156293222683253E-3</v>
      </c>
      <c r="Y25" s="6">
        <v>1</v>
      </c>
      <c r="Z25" s="23">
        <f t="shared" si="5"/>
        <v>1</v>
      </c>
      <c r="AA25" s="51">
        <f t="shared" si="6"/>
        <v>2</v>
      </c>
      <c r="AB25" s="53">
        <f t="shared" si="7"/>
        <v>2</v>
      </c>
      <c r="AC25" s="64">
        <v>2</v>
      </c>
      <c r="AD25" s="37">
        <f t="shared" si="8"/>
        <v>4</v>
      </c>
      <c r="AE25" s="39">
        <f t="shared" si="9"/>
        <v>2</v>
      </c>
      <c r="AF25" s="67">
        <v>2</v>
      </c>
      <c r="AG25" s="42">
        <f t="shared" si="12"/>
        <v>0</v>
      </c>
      <c r="AH25" s="44">
        <f t="shared" si="13"/>
        <v>2</v>
      </c>
      <c r="AI25" s="9">
        <v>2</v>
      </c>
      <c r="AJ25" s="87">
        <v>5</v>
      </c>
      <c r="AK25" s="9">
        <f t="shared" si="10"/>
        <v>10</v>
      </c>
      <c r="AL25" s="91">
        <f t="shared" si="11"/>
        <v>2</v>
      </c>
    </row>
    <row r="26" spans="1:38" ht="15" x14ac:dyDescent="0.25">
      <c r="A26" s="59">
        <v>19</v>
      </c>
      <c r="B26" s="48" t="s">
        <v>53</v>
      </c>
      <c r="C26" s="22">
        <v>1</v>
      </c>
      <c r="D26" s="6">
        <v>0</v>
      </c>
      <c r="E26" s="6">
        <v>0</v>
      </c>
      <c r="F26" s="6">
        <v>1</v>
      </c>
      <c r="G26" s="6">
        <f t="shared" si="0"/>
        <v>1</v>
      </c>
      <c r="H26" s="5">
        <v>2</v>
      </c>
      <c r="I26" s="23">
        <f t="shared" si="1"/>
        <v>2</v>
      </c>
      <c r="J26" s="22">
        <v>5124</v>
      </c>
      <c r="K26" s="6">
        <v>1400</v>
      </c>
      <c r="L26" s="7">
        <v>27.3224043715847</v>
      </c>
      <c r="M26" s="5">
        <v>4</v>
      </c>
      <c r="N26" s="23">
        <f t="shared" si="2"/>
        <v>4</v>
      </c>
      <c r="O26" s="29">
        <v>964.89</v>
      </c>
      <c r="P26" s="6">
        <v>13.1</v>
      </c>
      <c r="Q26" s="7">
        <v>1.3576677134181099</v>
      </c>
      <c r="R26" s="6">
        <v>2</v>
      </c>
      <c r="S26" s="23">
        <f t="shared" si="3"/>
        <v>2</v>
      </c>
      <c r="T26" s="22">
        <v>388</v>
      </c>
      <c r="U26" s="6">
        <v>2</v>
      </c>
      <c r="V26" s="23">
        <f t="shared" si="4"/>
        <v>2</v>
      </c>
      <c r="W26" s="32">
        <v>3</v>
      </c>
      <c r="X26" s="8">
        <v>0.22900763358778625</v>
      </c>
      <c r="Y26" s="6">
        <v>3</v>
      </c>
      <c r="Z26" s="23">
        <f t="shared" si="5"/>
        <v>3</v>
      </c>
      <c r="AA26" s="51">
        <f t="shared" si="6"/>
        <v>2.25</v>
      </c>
      <c r="AB26" s="53">
        <f t="shared" si="7"/>
        <v>2</v>
      </c>
      <c r="AC26" s="64">
        <v>1</v>
      </c>
      <c r="AD26" s="37">
        <f t="shared" si="8"/>
        <v>2</v>
      </c>
      <c r="AE26" s="39">
        <f t="shared" si="9"/>
        <v>1</v>
      </c>
      <c r="AF26" s="67">
        <v>2</v>
      </c>
      <c r="AG26" s="42">
        <f t="shared" si="12"/>
        <v>-1</v>
      </c>
      <c r="AH26" s="44">
        <f t="shared" si="13"/>
        <v>2</v>
      </c>
      <c r="AI26" s="9">
        <v>2</v>
      </c>
      <c r="AJ26" s="87">
        <v>5</v>
      </c>
      <c r="AK26" s="9">
        <f t="shared" si="10"/>
        <v>10</v>
      </c>
      <c r="AL26" s="91">
        <f t="shared" si="11"/>
        <v>2</v>
      </c>
    </row>
    <row r="27" spans="1:38" ht="15" x14ac:dyDescent="0.25">
      <c r="A27" s="59">
        <v>20</v>
      </c>
      <c r="B27" s="48" t="s">
        <v>54</v>
      </c>
      <c r="C27" s="22">
        <v>1</v>
      </c>
      <c r="D27" s="6">
        <v>1</v>
      </c>
      <c r="E27" s="6">
        <v>2</v>
      </c>
      <c r="F27" s="6">
        <v>6</v>
      </c>
      <c r="G27" s="6">
        <f t="shared" si="0"/>
        <v>4</v>
      </c>
      <c r="H27" s="5">
        <v>3</v>
      </c>
      <c r="I27" s="23">
        <f t="shared" si="1"/>
        <v>3</v>
      </c>
      <c r="J27" s="22">
        <v>4248</v>
      </c>
      <c r="K27" s="6">
        <v>2484</v>
      </c>
      <c r="L27" s="7">
        <v>58.474576271186443</v>
      </c>
      <c r="M27" s="5">
        <v>3</v>
      </c>
      <c r="N27" s="23">
        <f t="shared" si="2"/>
        <v>3</v>
      </c>
      <c r="O27" s="29">
        <v>592.07000000000005</v>
      </c>
      <c r="P27" s="6">
        <v>39.9</v>
      </c>
      <c r="Q27" s="7">
        <v>6.7390680156062626</v>
      </c>
      <c r="R27" s="6">
        <v>3</v>
      </c>
      <c r="S27" s="23">
        <f t="shared" si="3"/>
        <v>3</v>
      </c>
      <c r="T27" s="22">
        <v>432</v>
      </c>
      <c r="U27" s="6">
        <v>2</v>
      </c>
      <c r="V27" s="23">
        <f t="shared" si="4"/>
        <v>2</v>
      </c>
      <c r="W27" s="32">
        <v>5.333333333333333</v>
      </c>
      <c r="X27" s="8">
        <v>0.13366750208855471</v>
      </c>
      <c r="Y27" s="6">
        <v>3</v>
      </c>
      <c r="Z27" s="23">
        <f t="shared" si="5"/>
        <v>3</v>
      </c>
      <c r="AA27" s="51">
        <f t="shared" si="6"/>
        <v>2.75</v>
      </c>
      <c r="AB27" s="53">
        <f t="shared" si="7"/>
        <v>3</v>
      </c>
      <c r="AC27" s="64">
        <v>1</v>
      </c>
      <c r="AD27" s="37">
        <f t="shared" si="8"/>
        <v>3</v>
      </c>
      <c r="AE27" s="39">
        <f t="shared" si="9"/>
        <v>2</v>
      </c>
      <c r="AF27" s="67">
        <v>2</v>
      </c>
      <c r="AG27" s="42">
        <f t="shared" si="12"/>
        <v>0</v>
      </c>
      <c r="AH27" s="44">
        <f t="shared" si="13"/>
        <v>2</v>
      </c>
      <c r="AI27" s="9">
        <v>2</v>
      </c>
      <c r="AJ27" s="87">
        <v>5</v>
      </c>
      <c r="AK27" s="9">
        <f t="shared" si="10"/>
        <v>10</v>
      </c>
      <c r="AL27" s="91">
        <f t="shared" si="11"/>
        <v>2</v>
      </c>
    </row>
    <row r="28" spans="1:38" ht="15" x14ac:dyDescent="0.25">
      <c r="A28" s="59">
        <v>21</v>
      </c>
      <c r="B28" s="48" t="s">
        <v>55</v>
      </c>
      <c r="C28" s="22">
        <v>1</v>
      </c>
      <c r="D28" s="6">
        <v>1</v>
      </c>
      <c r="E28" s="6">
        <v>2</v>
      </c>
      <c r="F28" s="6">
        <v>2</v>
      </c>
      <c r="G28" s="6">
        <f t="shared" si="0"/>
        <v>4</v>
      </c>
      <c r="H28" s="5">
        <v>3</v>
      </c>
      <c r="I28" s="23">
        <f t="shared" si="1"/>
        <v>3</v>
      </c>
      <c r="J28" s="22">
        <v>5258</v>
      </c>
      <c r="K28" s="6">
        <v>2555</v>
      </c>
      <c r="L28" s="7">
        <v>48.592620768352987</v>
      </c>
      <c r="M28" s="5">
        <v>4</v>
      </c>
      <c r="N28" s="23">
        <f t="shared" si="2"/>
        <v>4</v>
      </c>
      <c r="O28" s="29">
        <v>966.22</v>
      </c>
      <c r="P28" s="6">
        <v>39.4</v>
      </c>
      <c r="Q28" s="7">
        <v>4.0777462689656598</v>
      </c>
      <c r="R28" s="6">
        <v>2</v>
      </c>
      <c r="S28" s="23">
        <f t="shared" si="3"/>
        <v>2</v>
      </c>
      <c r="T28" s="22">
        <v>634</v>
      </c>
      <c r="U28" s="6">
        <v>3</v>
      </c>
      <c r="V28" s="23">
        <f t="shared" si="4"/>
        <v>3</v>
      </c>
      <c r="W28" s="32">
        <v>4</v>
      </c>
      <c r="X28" s="8">
        <v>0.10152284263959391</v>
      </c>
      <c r="Y28" s="6">
        <v>2</v>
      </c>
      <c r="Z28" s="23">
        <f t="shared" si="5"/>
        <v>2</v>
      </c>
      <c r="AA28" s="51">
        <f t="shared" si="6"/>
        <v>2.5</v>
      </c>
      <c r="AB28" s="53">
        <f t="shared" si="7"/>
        <v>3</v>
      </c>
      <c r="AC28" s="64">
        <v>2</v>
      </c>
      <c r="AD28" s="37">
        <f t="shared" si="8"/>
        <v>6</v>
      </c>
      <c r="AE28" s="39">
        <f t="shared" si="9"/>
        <v>3</v>
      </c>
      <c r="AF28" s="67">
        <v>3</v>
      </c>
      <c r="AG28" s="42">
        <f t="shared" si="12"/>
        <v>0</v>
      </c>
      <c r="AH28" s="44">
        <f t="shared" si="13"/>
        <v>2</v>
      </c>
      <c r="AI28" s="9">
        <v>2</v>
      </c>
      <c r="AJ28" s="87">
        <v>5</v>
      </c>
      <c r="AK28" s="9">
        <f t="shared" si="10"/>
        <v>10</v>
      </c>
      <c r="AL28" s="91">
        <f t="shared" si="11"/>
        <v>2</v>
      </c>
    </row>
    <row r="29" spans="1:38" ht="15" x14ac:dyDescent="0.25">
      <c r="A29" s="59">
        <v>22</v>
      </c>
      <c r="B29" s="48" t="s">
        <v>56</v>
      </c>
      <c r="C29" s="22">
        <v>5</v>
      </c>
      <c r="D29" s="6">
        <v>2</v>
      </c>
      <c r="E29" s="6">
        <v>0</v>
      </c>
      <c r="F29" s="6">
        <v>86</v>
      </c>
      <c r="G29" s="6">
        <f t="shared" si="0"/>
        <v>7</v>
      </c>
      <c r="H29" s="5">
        <v>4</v>
      </c>
      <c r="I29" s="23">
        <f t="shared" si="1"/>
        <v>4</v>
      </c>
      <c r="J29" s="22">
        <v>77366</v>
      </c>
      <c r="K29" s="6">
        <v>70676</v>
      </c>
      <c r="L29" s="7">
        <v>91.35279063154357</v>
      </c>
      <c r="M29" s="5">
        <v>2</v>
      </c>
      <c r="N29" s="23">
        <f t="shared" si="2"/>
        <v>2</v>
      </c>
      <c r="O29" s="29">
        <v>3197.63</v>
      </c>
      <c r="P29" s="6">
        <v>289.7</v>
      </c>
      <c r="Q29" s="7">
        <v>9.0598349402526246</v>
      </c>
      <c r="R29" s="6">
        <v>3</v>
      </c>
      <c r="S29" s="23">
        <f t="shared" si="3"/>
        <v>3</v>
      </c>
      <c r="T29" s="22">
        <v>7294</v>
      </c>
      <c r="U29" s="6">
        <v>4</v>
      </c>
      <c r="V29" s="23">
        <f t="shared" si="4"/>
        <v>4</v>
      </c>
      <c r="W29" s="32">
        <v>207</v>
      </c>
      <c r="X29" s="8">
        <v>0.71453227476700032</v>
      </c>
      <c r="Y29" s="6">
        <v>3</v>
      </c>
      <c r="Z29" s="23">
        <f t="shared" si="5"/>
        <v>3</v>
      </c>
      <c r="AA29" s="51">
        <f t="shared" si="6"/>
        <v>3.5</v>
      </c>
      <c r="AB29" s="53">
        <f t="shared" si="7"/>
        <v>4</v>
      </c>
      <c r="AC29" s="64">
        <v>2</v>
      </c>
      <c r="AD29" s="37">
        <f t="shared" si="8"/>
        <v>8</v>
      </c>
      <c r="AE29" s="39">
        <f t="shared" si="9"/>
        <v>3</v>
      </c>
      <c r="AF29" s="67">
        <v>2</v>
      </c>
      <c r="AG29" s="42">
        <f t="shared" si="12"/>
        <v>1</v>
      </c>
      <c r="AH29" s="45">
        <f t="shared" si="13"/>
        <v>3</v>
      </c>
      <c r="AI29" s="9">
        <v>2</v>
      </c>
      <c r="AJ29" s="87">
        <v>5</v>
      </c>
      <c r="AK29" s="9">
        <f t="shared" si="10"/>
        <v>10</v>
      </c>
      <c r="AL29" s="91">
        <f t="shared" si="11"/>
        <v>2</v>
      </c>
    </row>
    <row r="30" spans="1:38" ht="15" x14ac:dyDescent="0.25">
      <c r="A30" s="59">
        <v>23</v>
      </c>
      <c r="B30" s="48" t="s">
        <v>57</v>
      </c>
      <c r="C30" s="22">
        <v>4</v>
      </c>
      <c r="D30" s="6">
        <v>0</v>
      </c>
      <c r="E30" s="6">
        <v>0</v>
      </c>
      <c r="F30" s="6">
        <v>9</v>
      </c>
      <c r="G30" s="6">
        <f t="shared" si="0"/>
        <v>4</v>
      </c>
      <c r="H30" s="5">
        <v>3</v>
      </c>
      <c r="I30" s="23">
        <f t="shared" si="1"/>
        <v>3</v>
      </c>
      <c r="J30" s="22">
        <v>10061</v>
      </c>
      <c r="K30" s="6">
        <v>9059</v>
      </c>
      <c r="L30" s="7">
        <v>90.040751416360209</v>
      </c>
      <c r="M30" s="5">
        <v>2</v>
      </c>
      <c r="N30" s="23">
        <f t="shared" si="2"/>
        <v>2</v>
      </c>
      <c r="O30" s="29">
        <v>1099.07</v>
      </c>
      <c r="P30" s="6">
        <v>104.2</v>
      </c>
      <c r="Q30" s="7">
        <v>9.4807428098301294</v>
      </c>
      <c r="R30" s="6">
        <v>3</v>
      </c>
      <c r="S30" s="23">
        <f t="shared" si="3"/>
        <v>3</v>
      </c>
      <c r="T30" s="22">
        <v>1354</v>
      </c>
      <c r="U30" s="6">
        <v>4</v>
      </c>
      <c r="V30" s="23">
        <f t="shared" si="4"/>
        <v>4</v>
      </c>
      <c r="W30" s="32">
        <v>299.33333333333331</v>
      </c>
      <c r="X30" s="8">
        <v>2.8726807421625078</v>
      </c>
      <c r="Y30" s="6">
        <v>4</v>
      </c>
      <c r="Z30" s="23">
        <f t="shared" si="5"/>
        <v>4</v>
      </c>
      <c r="AA30" s="51">
        <f t="shared" si="6"/>
        <v>3.5</v>
      </c>
      <c r="AB30" s="53">
        <f t="shared" si="7"/>
        <v>4</v>
      </c>
      <c r="AC30" s="64">
        <v>2</v>
      </c>
      <c r="AD30" s="37">
        <f t="shared" si="8"/>
        <v>8</v>
      </c>
      <c r="AE30" s="39">
        <f t="shared" si="9"/>
        <v>3</v>
      </c>
      <c r="AF30" s="67">
        <v>2</v>
      </c>
      <c r="AG30" s="42">
        <f t="shared" si="12"/>
        <v>1</v>
      </c>
      <c r="AH30" s="45">
        <f t="shared" si="13"/>
        <v>3</v>
      </c>
      <c r="AI30" s="9">
        <v>2</v>
      </c>
      <c r="AJ30" s="87">
        <v>5</v>
      </c>
      <c r="AK30" s="9">
        <f t="shared" si="10"/>
        <v>10</v>
      </c>
      <c r="AL30" s="91">
        <f t="shared" si="11"/>
        <v>2</v>
      </c>
    </row>
    <row r="31" spans="1:38" ht="15" x14ac:dyDescent="0.25">
      <c r="A31" s="59">
        <v>24</v>
      </c>
      <c r="B31" s="48" t="s">
        <v>58</v>
      </c>
      <c r="C31" s="22">
        <v>0</v>
      </c>
      <c r="D31" s="6">
        <v>1</v>
      </c>
      <c r="E31" s="6">
        <v>0</v>
      </c>
      <c r="F31" s="6">
        <v>0</v>
      </c>
      <c r="G31" s="6">
        <f t="shared" si="0"/>
        <v>1</v>
      </c>
      <c r="H31" s="5">
        <v>2</v>
      </c>
      <c r="I31" s="23">
        <f t="shared" si="1"/>
        <v>2</v>
      </c>
      <c r="J31" s="22">
        <v>4161</v>
      </c>
      <c r="K31" s="6">
        <v>2674</v>
      </c>
      <c r="L31" s="7">
        <v>64.263398221581355</v>
      </c>
      <c r="M31" s="5">
        <v>3</v>
      </c>
      <c r="N31" s="23">
        <f t="shared" si="2"/>
        <v>3</v>
      </c>
      <c r="O31" s="29">
        <v>658.89</v>
      </c>
      <c r="P31" s="6">
        <v>26</v>
      </c>
      <c r="Q31" s="7">
        <v>3.9460304451425885</v>
      </c>
      <c r="R31" s="6">
        <v>2</v>
      </c>
      <c r="S31" s="23">
        <f t="shared" si="3"/>
        <v>2</v>
      </c>
      <c r="T31" s="22">
        <v>240</v>
      </c>
      <c r="U31" s="6">
        <v>1</v>
      </c>
      <c r="V31" s="23">
        <f t="shared" si="4"/>
        <v>1</v>
      </c>
      <c r="W31" s="32">
        <v>17.333333333333332</v>
      </c>
      <c r="X31" s="8">
        <v>0.66666666666666663</v>
      </c>
      <c r="Y31" s="6">
        <v>3</v>
      </c>
      <c r="Z31" s="23">
        <f t="shared" si="5"/>
        <v>3</v>
      </c>
      <c r="AA31" s="51">
        <f t="shared" si="6"/>
        <v>2</v>
      </c>
      <c r="AB31" s="53">
        <f t="shared" si="7"/>
        <v>2</v>
      </c>
      <c r="AC31" s="64">
        <v>2</v>
      </c>
      <c r="AD31" s="37">
        <f t="shared" si="8"/>
        <v>4</v>
      </c>
      <c r="AE31" s="39">
        <f t="shared" si="9"/>
        <v>2</v>
      </c>
      <c r="AF31" s="67">
        <v>4</v>
      </c>
      <c r="AG31" s="42">
        <f t="shared" si="12"/>
        <v>-2</v>
      </c>
      <c r="AH31" s="43">
        <f t="shared" si="13"/>
        <v>1</v>
      </c>
      <c r="AI31" s="9">
        <v>2</v>
      </c>
      <c r="AJ31" s="87">
        <v>5</v>
      </c>
      <c r="AK31" s="9">
        <f t="shared" si="10"/>
        <v>10</v>
      </c>
      <c r="AL31" s="91">
        <f t="shared" si="11"/>
        <v>2</v>
      </c>
    </row>
    <row r="32" spans="1:38" ht="15" x14ac:dyDescent="0.25">
      <c r="A32" s="59">
        <v>25</v>
      </c>
      <c r="B32" s="48" t="s">
        <v>59</v>
      </c>
      <c r="C32" s="22">
        <v>1</v>
      </c>
      <c r="D32" s="6">
        <v>2</v>
      </c>
      <c r="E32" s="6">
        <v>0</v>
      </c>
      <c r="F32" s="6">
        <v>2</v>
      </c>
      <c r="G32" s="6">
        <f t="shared" si="0"/>
        <v>3</v>
      </c>
      <c r="H32" s="5">
        <v>3</v>
      </c>
      <c r="I32" s="23">
        <f t="shared" si="1"/>
        <v>3</v>
      </c>
      <c r="J32" s="22">
        <v>10523</v>
      </c>
      <c r="K32" s="6">
        <v>10502</v>
      </c>
      <c r="L32" s="7">
        <v>99.800437137698381</v>
      </c>
      <c r="M32" s="5">
        <v>1</v>
      </c>
      <c r="N32" s="23">
        <f t="shared" si="2"/>
        <v>1</v>
      </c>
      <c r="O32" s="29">
        <v>520.4</v>
      </c>
      <c r="P32" s="6">
        <v>42.5</v>
      </c>
      <c r="Q32" s="7">
        <v>8.1667947732513451</v>
      </c>
      <c r="R32" s="6">
        <v>3</v>
      </c>
      <c r="S32" s="23">
        <f t="shared" si="3"/>
        <v>3</v>
      </c>
      <c r="T32" s="22">
        <v>990</v>
      </c>
      <c r="U32" s="6">
        <v>3</v>
      </c>
      <c r="V32" s="23">
        <f t="shared" si="4"/>
        <v>3</v>
      </c>
      <c r="W32" s="32">
        <v>43</v>
      </c>
      <c r="X32" s="8">
        <v>1.0117647058823529</v>
      </c>
      <c r="Y32" s="6">
        <v>4</v>
      </c>
      <c r="Z32" s="23">
        <f t="shared" si="5"/>
        <v>4</v>
      </c>
      <c r="AA32" s="51">
        <f t="shared" si="6"/>
        <v>3.25</v>
      </c>
      <c r="AB32" s="53">
        <f t="shared" si="7"/>
        <v>3</v>
      </c>
      <c r="AC32" s="64">
        <v>2</v>
      </c>
      <c r="AD32" s="37">
        <f t="shared" si="8"/>
        <v>6</v>
      </c>
      <c r="AE32" s="39">
        <f t="shared" si="9"/>
        <v>3</v>
      </c>
      <c r="AF32" s="67">
        <v>2</v>
      </c>
      <c r="AG32" s="42">
        <f t="shared" si="12"/>
        <v>1</v>
      </c>
      <c r="AH32" s="45">
        <f t="shared" si="13"/>
        <v>3</v>
      </c>
      <c r="AI32" s="9">
        <v>2</v>
      </c>
      <c r="AJ32" s="87">
        <v>5</v>
      </c>
      <c r="AK32" s="9">
        <f t="shared" si="10"/>
        <v>10</v>
      </c>
      <c r="AL32" s="91">
        <f t="shared" si="11"/>
        <v>2</v>
      </c>
    </row>
    <row r="33" spans="1:38" ht="15.75" thickBot="1" x14ac:dyDescent="0.3">
      <c r="A33" s="60">
        <v>26</v>
      </c>
      <c r="B33" s="50" t="s">
        <v>60</v>
      </c>
      <c r="C33" s="24">
        <v>5</v>
      </c>
      <c r="D33" s="25">
        <v>1</v>
      </c>
      <c r="E33" s="25">
        <v>1</v>
      </c>
      <c r="F33" s="25">
        <v>0</v>
      </c>
      <c r="G33" s="25">
        <f t="shared" si="0"/>
        <v>7</v>
      </c>
      <c r="H33" s="26">
        <v>4</v>
      </c>
      <c r="I33" s="27">
        <f t="shared" si="1"/>
        <v>4</v>
      </c>
      <c r="J33" s="24">
        <v>4448</v>
      </c>
      <c r="K33" s="25">
        <v>1950</v>
      </c>
      <c r="L33" s="28">
        <v>43.839928057553955</v>
      </c>
      <c r="M33" s="26">
        <v>4</v>
      </c>
      <c r="N33" s="27">
        <f t="shared" si="2"/>
        <v>4</v>
      </c>
      <c r="O33" s="30">
        <v>839.89</v>
      </c>
      <c r="P33" s="25">
        <v>44.2</v>
      </c>
      <c r="Q33" s="28">
        <v>5.2625939111074072</v>
      </c>
      <c r="R33" s="25">
        <v>3</v>
      </c>
      <c r="S33" s="27">
        <f t="shared" si="3"/>
        <v>3</v>
      </c>
      <c r="T33" s="24">
        <v>497</v>
      </c>
      <c r="U33" s="25">
        <v>2</v>
      </c>
      <c r="V33" s="27">
        <f t="shared" si="4"/>
        <v>2</v>
      </c>
      <c r="W33" s="33">
        <v>0.66666666666666663</v>
      </c>
      <c r="X33" s="34">
        <v>1.5082956259426846E-2</v>
      </c>
      <c r="Y33" s="25">
        <v>2</v>
      </c>
      <c r="Z33" s="27">
        <f t="shared" si="5"/>
        <v>2</v>
      </c>
      <c r="AA33" s="51">
        <f t="shared" si="6"/>
        <v>2.75</v>
      </c>
      <c r="AB33" s="54">
        <f t="shared" si="7"/>
        <v>3</v>
      </c>
      <c r="AC33" s="64">
        <v>1</v>
      </c>
      <c r="AD33" s="37">
        <f t="shared" si="8"/>
        <v>3</v>
      </c>
      <c r="AE33" s="40">
        <f t="shared" si="9"/>
        <v>2</v>
      </c>
      <c r="AF33" s="68">
        <v>3</v>
      </c>
      <c r="AG33" s="42">
        <f t="shared" si="12"/>
        <v>-1</v>
      </c>
      <c r="AH33" s="47">
        <f t="shared" si="13"/>
        <v>2</v>
      </c>
      <c r="AI33" s="9">
        <v>2</v>
      </c>
      <c r="AJ33" s="87">
        <v>5</v>
      </c>
      <c r="AK33" s="9">
        <f t="shared" si="10"/>
        <v>10</v>
      </c>
      <c r="AL33" s="91">
        <f t="shared" si="11"/>
        <v>2</v>
      </c>
    </row>
  </sheetData>
  <sortState xmlns:xlrd2="http://schemas.microsoft.com/office/spreadsheetml/2017/richdata2" ref="A8:AL33">
    <sortCondition ref="A8:A33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5AB1E-6E5F-4C86-8D90-508F6A92E0CC}">
  <dimension ref="A6:AL33"/>
  <sheetViews>
    <sheetView zoomScale="70" zoomScaleNormal="70" workbookViewId="0">
      <selection activeCell="K41" sqref="K41"/>
    </sheetView>
  </sheetViews>
  <sheetFormatPr defaultColWidth="8.7109375" defaultRowHeight="14.25" x14ac:dyDescent="0.2"/>
  <cols>
    <col min="1" max="1" width="8.7109375" style="1"/>
    <col min="2" max="2" width="24.140625" style="1" customWidth="1"/>
    <col min="3" max="3" width="9.140625" style="1" customWidth="1"/>
    <col min="4" max="4" width="10.140625" style="1" customWidth="1"/>
    <col min="5" max="5" width="12.42578125" style="1" customWidth="1"/>
    <col min="6" max="6" width="9.140625" style="1" customWidth="1"/>
    <col min="7" max="7" width="12.85546875" style="1" customWidth="1"/>
    <col min="8" max="8" width="9.140625" style="1" customWidth="1"/>
    <col min="9" max="9" width="16.140625" style="1" customWidth="1"/>
    <col min="10" max="10" width="9.140625" style="1" customWidth="1"/>
    <col min="11" max="11" width="14.85546875" style="1" customWidth="1"/>
    <col min="12" max="12" width="13.7109375" style="1" customWidth="1"/>
    <col min="13" max="13" width="9.140625" style="1" customWidth="1"/>
    <col min="14" max="14" width="13.7109375" style="1" customWidth="1"/>
    <col min="15" max="15" width="12.42578125" style="1" customWidth="1"/>
    <col min="16" max="18" width="9.140625" style="1" customWidth="1"/>
    <col min="19" max="19" width="14.140625" style="1" customWidth="1"/>
    <col min="20" max="21" width="9.140625" style="1" customWidth="1"/>
    <col min="22" max="22" width="13.140625" style="1" customWidth="1"/>
    <col min="23" max="25" width="9.140625" style="1" customWidth="1"/>
    <col min="26" max="26" width="14.7109375" style="1" customWidth="1"/>
    <col min="27" max="27" width="12.5703125" style="1" customWidth="1"/>
    <col min="28" max="28" width="14.140625" style="1" customWidth="1"/>
    <col min="29" max="29" width="21.28515625" style="2" customWidth="1"/>
    <col min="30" max="30" width="15.7109375" style="2" customWidth="1"/>
    <col min="31" max="31" width="16" style="2" customWidth="1"/>
    <col min="32" max="32" width="17" style="2" customWidth="1"/>
    <col min="33" max="33" width="16.85546875" style="2" customWidth="1"/>
    <col min="34" max="34" width="15.140625" style="2" customWidth="1"/>
    <col min="35" max="35" width="14.5703125" style="2" customWidth="1"/>
    <col min="36" max="36" width="20.28515625" style="2" customWidth="1"/>
    <col min="37" max="37" width="16.28515625" style="2" customWidth="1"/>
    <col min="38" max="38" width="16.42578125" style="1" customWidth="1"/>
    <col min="39" max="16384" width="8.7109375" style="1"/>
  </cols>
  <sheetData>
    <row r="6" spans="1:38" ht="15" thickBot="1" x14ac:dyDescent="0.25"/>
    <row r="7" spans="1:38" ht="96" customHeight="1" x14ac:dyDescent="0.2">
      <c r="A7" s="57" t="s">
        <v>0</v>
      </c>
      <c r="B7" s="58" t="s">
        <v>1</v>
      </c>
      <c r="C7" s="11" t="s">
        <v>2</v>
      </c>
      <c r="D7" s="62" t="s">
        <v>3</v>
      </c>
      <c r="E7" s="62" t="s">
        <v>4</v>
      </c>
      <c r="F7" s="62" t="s">
        <v>5</v>
      </c>
      <c r="G7" s="62" t="s">
        <v>6</v>
      </c>
      <c r="H7" s="62" t="s">
        <v>7</v>
      </c>
      <c r="I7" s="12" t="s">
        <v>8</v>
      </c>
      <c r="J7" s="19" t="s">
        <v>9</v>
      </c>
      <c r="K7" s="20" t="s">
        <v>10</v>
      </c>
      <c r="L7" s="62" t="s">
        <v>11</v>
      </c>
      <c r="M7" s="62" t="s">
        <v>7</v>
      </c>
      <c r="N7" s="12" t="s">
        <v>12</v>
      </c>
      <c r="O7" s="11" t="s">
        <v>13</v>
      </c>
      <c r="P7" s="62" t="s">
        <v>14</v>
      </c>
      <c r="Q7" s="62" t="s">
        <v>15</v>
      </c>
      <c r="R7" s="62" t="s">
        <v>7</v>
      </c>
      <c r="S7" s="12" t="s">
        <v>16</v>
      </c>
      <c r="T7" s="11" t="s">
        <v>17</v>
      </c>
      <c r="U7" s="62" t="s">
        <v>7</v>
      </c>
      <c r="V7" s="12" t="s">
        <v>18</v>
      </c>
      <c r="W7" s="11" t="s">
        <v>19</v>
      </c>
      <c r="X7" s="62" t="s">
        <v>20</v>
      </c>
      <c r="Y7" s="62" t="s">
        <v>7</v>
      </c>
      <c r="Z7" s="12" t="s">
        <v>18</v>
      </c>
      <c r="AA7" s="63" t="s">
        <v>22</v>
      </c>
      <c r="AB7" s="65" t="s">
        <v>23</v>
      </c>
      <c r="AC7" s="61" t="s">
        <v>24</v>
      </c>
      <c r="AD7" s="66" t="s">
        <v>25</v>
      </c>
      <c r="AE7" s="65" t="s">
        <v>26</v>
      </c>
      <c r="AF7" s="65" t="s">
        <v>27</v>
      </c>
      <c r="AG7" s="63" t="s">
        <v>28</v>
      </c>
      <c r="AH7" s="65" t="s">
        <v>29</v>
      </c>
      <c r="AI7" s="3" t="s">
        <v>30</v>
      </c>
      <c r="AJ7" s="3" t="s">
        <v>31</v>
      </c>
      <c r="AK7" s="3" t="s">
        <v>32</v>
      </c>
      <c r="AL7" s="3" t="s">
        <v>33</v>
      </c>
    </row>
    <row r="8" spans="1:38" ht="15" x14ac:dyDescent="0.25">
      <c r="A8" s="59">
        <v>1</v>
      </c>
      <c r="B8" s="48" t="s">
        <v>34</v>
      </c>
      <c r="C8" s="22">
        <v>1</v>
      </c>
      <c r="D8" s="6">
        <v>2</v>
      </c>
      <c r="E8" s="6">
        <v>0</v>
      </c>
      <c r="F8" s="6">
        <v>0</v>
      </c>
      <c r="G8" s="6">
        <f t="shared" ref="G8:G33" si="0">SUM(C8:E8)</f>
        <v>3</v>
      </c>
      <c r="H8" s="5">
        <v>3</v>
      </c>
      <c r="I8" s="23">
        <f t="shared" ref="I8:I33" si="1">H8</f>
        <v>3</v>
      </c>
      <c r="J8" s="22">
        <v>16931</v>
      </c>
      <c r="K8" s="6">
        <v>10927</v>
      </c>
      <c r="L8" s="7">
        <v>64.53842064851456</v>
      </c>
      <c r="M8" s="5">
        <v>3</v>
      </c>
      <c r="N8" s="23">
        <f t="shared" ref="N8:N33" si="2">M8</f>
        <v>3</v>
      </c>
      <c r="O8" s="29">
        <v>1983.64</v>
      </c>
      <c r="P8" s="6">
        <v>82</v>
      </c>
      <c r="Q8" s="7">
        <v>4.1338146034562717</v>
      </c>
      <c r="R8" s="6">
        <v>2</v>
      </c>
      <c r="S8" s="23">
        <f t="shared" ref="S8:S33" si="3">R8</f>
        <v>2</v>
      </c>
      <c r="T8" s="22">
        <v>1878</v>
      </c>
      <c r="U8" s="6">
        <v>4</v>
      </c>
      <c r="V8" s="23">
        <f t="shared" ref="V8:V33" si="4">U8</f>
        <v>4</v>
      </c>
      <c r="W8" s="32">
        <v>14</v>
      </c>
      <c r="X8" s="8">
        <v>0.17073170731707318</v>
      </c>
      <c r="Y8" s="6">
        <v>3</v>
      </c>
      <c r="Z8" s="23">
        <f t="shared" ref="Z8:Z33" si="5">Y8</f>
        <v>3</v>
      </c>
      <c r="AA8" s="51">
        <f t="shared" ref="AA8:AA33" si="6">(0*I8+0.4*N8+0.2*S8+0.2*V8+0.2*Z8)</f>
        <v>3.0000000000000004</v>
      </c>
      <c r="AB8" s="53">
        <f t="shared" ref="AB8:AB33" si="7">IF(AA8&lt;1.5,1,IF(AA8&lt;2.5,2,IF(AA8&lt;3.5,3,4)))</f>
        <v>3</v>
      </c>
      <c r="AC8" s="64">
        <v>3</v>
      </c>
      <c r="AD8" s="37">
        <f t="shared" ref="AD8:AD33" si="8">AB8*AC8</f>
        <v>9</v>
      </c>
      <c r="AE8" s="39">
        <f t="shared" ref="AE8:AE33" si="9">IF(AD8&lt;3,1,IF(AD8&lt;5,2,IF(AD8&lt;12,3,4)))</f>
        <v>3</v>
      </c>
      <c r="AF8" s="39">
        <v>2</v>
      </c>
      <c r="AG8" s="42">
        <f>AE8-AF8</f>
        <v>1</v>
      </c>
      <c r="AH8" s="56">
        <f>IF(AG8&lt;-1,1,IF(AG8&lt;1,2,IF(AG8=1,3,4)))</f>
        <v>3</v>
      </c>
      <c r="AI8" s="9">
        <v>1</v>
      </c>
      <c r="AJ8" s="87">
        <v>6</v>
      </c>
      <c r="AK8" s="9">
        <f>AI8*AJ8</f>
        <v>6</v>
      </c>
      <c r="AL8" s="91">
        <f>IF(AK8&lt;6,1,IF(AK8&lt;12,2,IF(AK8&lt;18,3,4)))</f>
        <v>2</v>
      </c>
    </row>
    <row r="9" spans="1:38" ht="15" x14ac:dyDescent="0.25">
      <c r="A9" s="59">
        <v>2</v>
      </c>
      <c r="B9" s="48" t="s">
        <v>35</v>
      </c>
      <c r="C9" s="22">
        <v>1</v>
      </c>
      <c r="D9" s="6">
        <v>1</v>
      </c>
      <c r="E9" s="6">
        <v>1</v>
      </c>
      <c r="F9" s="6">
        <v>3</v>
      </c>
      <c r="G9" s="6">
        <f t="shared" si="0"/>
        <v>3</v>
      </c>
      <c r="H9" s="5">
        <v>3</v>
      </c>
      <c r="I9" s="23">
        <f t="shared" si="1"/>
        <v>3</v>
      </c>
      <c r="J9" s="22">
        <v>3582</v>
      </c>
      <c r="K9" s="6">
        <v>2842</v>
      </c>
      <c r="L9" s="7">
        <v>79.341150195421548</v>
      </c>
      <c r="M9" s="5">
        <v>3</v>
      </c>
      <c r="N9" s="23">
        <f t="shared" si="2"/>
        <v>3</v>
      </c>
      <c r="O9" s="29">
        <v>244.9</v>
      </c>
      <c r="P9" s="6">
        <v>22</v>
      </c>
      <c r="Q9" s="7">
        <v>8.9832584728460603</v>
      </c>
      <c r="R9" s="6">
        <v>3</v>
      </c>
      <c r="S9" s="23">
        <f t="shared" si="3"/>
        <v>3</v>
      </c>
      <c r="T9" s="22">
        <v>379</v>
      </c>
      <c r="U9" s="6">
        <v>2</v>
      </c>
      <c r="V9" s="23">
        <f t="shared" si="4"/>
        <v>2</v>
      </c>
      <c r="W9" s="32">
        <v>23</v>
      </c>
      <c r="X9" s="8">
        <v>1.0454545454545454</v>
      </c>
      <c r="Y9" s="6">
        <v>4</v>
      </c>
      <c r="Z9" s="23">
        <f t="shared" si="5"/>
        <v>4</v>
      </c>
      <c r="AA9" s="51">
        <f t="shared" si="6"/>
        <v>3</v>
      </c>
      <c r="AB9" s="53">
        <f t="shared" si="7"/>
        <v>3</v>
      </c>
      <c r="AC9" s="64">
        <v>3</v>
      </c>
      <c r="AD9" s="37">
        <f t="shared" si="8"/>
        <v>9</v>
      </c>
      <c r="AE9" s="39">
        <f t="shared" si="9"/>
        <v>3</v>
      </c>
      <c r="AF9" s="39">
        <v>2</v>
      </c>
      <c r="AG9" s="42">
        <f>AE9-AF9</f>
        <v>1</v>
      </c>
      <c r="AH9" s="56">
        <f>IF(AG9&lt;-1,1,IF(AG9&lt;1,2,IF(AG9=1,3,4)))</f>
        <v>3</v>
      </c>
      <c r="AI9" s="9">
        <v>1</v>
      </c>
      <c r="AJ9" s="87">
        <v>6</v>
      </c>
      <c r="AK9" s="9">
        <f t="shared" ref="AK9:AK33" si="10">AI9*AJ9</f>
        <v>6</v>
      </c>
      <c r="AL9" s="91">
        <f t="shared" ref="AL9:AL33" si="11">IF(AK9&lt;6,1,IF(AK9&lt;12,2,IF(AK9&lt;18,3,4)))</f>
        <v>2</v>
      </c>
    </row>
    <row r="10" spans="1:38" ht="25.5" x14ac:dyDescent="0.25">
      <c r="A10" s="59">
        <v>3</v>
      </c>
      <c r="B10" s="49" t="s">
        <v>36</v>
      </c>
      <c r="C10" s="22">
        <v>0</v>
      </c>
      <c r="D10" s="6">
        <v>0</v>
      </c>
      <c r="E10" s="6">
        <v>0</v>
      </c>
      <c r="F10" s="6">
        <v>10</v>
      </c>
      <c r="G10" s="6">
        <f t="shared" si="0"/>
        <v>0</v>
      </c>
      <c r="H10" s="5">
        <v>1</v>
      </c>
      <c r="I10" s="23">
        <f t="shared" si="1"/>
        <v>1</v>
      </c>
      <c r="J10" s="22">
        <v>15021</v>
      </c>
      <c r="K10" s="6">
        <v>14105</v>
      </c>
      <c r="L10" s="7">
        <v>93.90187071433327</v>
      </c>
      <c r="M10" s="5">
        <v>2</v>
      </c>
      <c r="N10" s="23">
        <f t="shared" si="2"/>
        <v>2</v>
      </c>
      <c r="O10" s="29">
        <v>500.85</v>
      </c>
      <c r="P10" s="6">
        <v>44.1</v>
      </c>
      <c r="Q10" s="7">
        <v>8.8050314465408803</v>
      </c>
      <c r="R10" s="6">
        <v>3</v>
      </c>
      <c r="S10" s="23">
        <f t="shared" si="3"/>
        <v>3</v>
      </c>
      <c r="T10" s="22">
        <v>1536</v>
      </c>
      <c r="U10" s="6">
        <v>4</v>
      </c>
      <c r="V10" s="23">
        <f t="shared" si="4"/>
        <v>4</v>
      </c>
      <c r="W10" s="32">
        <v>3.3333333333333335</v>
      </c>
      <c r="X10" s="8">
        <v>7.5585789871504161E-2</v>
      </c>
      <c r="Y10" s="6">
        <v>2</v>
      </c>
      <c r="Z10" s="23">
        <f t="shared" si="5"/>
        <v>2</v>
      </c>
      <c r="AA10" s="51">
        <f t="shared" si="6"/>
        <v>2.6</v>
      </c>
      <c r="AB10" s="53">
        <f t="shared" si="7"/>
        <v>3</v>
      </c>
      <c r="AC10" s="64">
        <v>2</v>
      </c>
      <c r="AD10" s="37">
        <f t="shared" si="8"/>
        <v>6</v>
      </c>
      <c r="AE10" s="39">
        <f t="shared" si="9"/>
        <v>3</v>
      </c>
      <c r="AF10" s="39">
        <v>4</v>
      </c>
      <c r="AG10" s="42">
        <f>AE10-AF10</f>
        <v>-1</v>
      </c>
      <c r="AH10" s="44">
        <f>IF(AG10&lt;-1,1,IF(AG10&lt;1,2,IF(AG10=1,3,4)))</f>
        <v>2</v>
      </c>
      <c r="AI10" s="9">
        <v>1</v>
      </c>
      <c r="AJ10" s="87">
        <v>6</v>
      </c>
      <c r="AK10" s="9">
        <f t="shared" si="10"/>
        <v>6</v>
      </c>
      <c r="AL10" s="91">
        <f t="shared" si="11"/>
        <v>2</v>
      </c>
    </row>
    <row r="11" spans="1:38" ht="15" x14ac:dyDescent="0.25">
      <c r="A11" s="59">
        <v>4</v>
      </c>
      <c r="B11" s="48" t="s">
        <v>37</v>
      </c>
      <c r="C11" s="22">
        <v>0</v>
      </c>
      <c r="D11" s="6">
        <v>1</v>
      </c>
      <c r="E11" s="6">
        <v>0</v>
      </c>
      <c r="F11" s="6">
        <v>5</v>
      </c>
      <c r="G11" s="6">
        <f t="shared" si="0"/>
        <v>1</v>
      </c>
      <c r="H11" s="5">
        <v>2</v>
      </c>
      <c r="I11" s="23">
        <f t="shared" si="1"/>
        <v>2</v>
      </c>
      <c r="J11" s="22">
        <v>3945</v>
      </c>
      <c r="K11" s="6">
        <v>2800</v>
      </c>
      <c r="L11" s="7">
        <v>70.975918884664125</v>
      </c>
      <c r="M11" s="5">
        <v>3</v>
      </c>
      <c r="N11" s="23">
        <f t="shared" si="2"/>
        <v>3</v>
      </c>
      <c r="O11" s="29">
        <v>711.89</v>
      </c>
      <c r="P11" s="6">
        <v>45.9</v>
      </c>
      <c r="Q11" s="7">
        <v>6.4476253353748474</v>
      </c>
      <c r="R11" s="6">
        <v>3</v>
      </c>
      <c r="S11" s="23">
        <f t="shared" si="3"/>
        <v>3</v>
      </c>
      <c r="T11" s="22">
        <v>579</v>
      </c>
      <c r="U11" s="6">
        <v>3</v>
      </c>
      <c r="V11" s="23">
        <f t="shared" si="4"/>
        <v>3</v>
      </c>
      <c r="W11" s="32">
        <v>1.6666666666666667</v>
      </c>
      <c r="X11" s="8">
        <v>3.6310820624546117E-2</v>
      </c>
      <c r="Y11" s="6">
        <v>2</v>
      </c>
      <c r="Z11" s="23">
        <f t="shared" si="5"/>
        <v>2</v>
      </c>
      <c r="AA11" s="51">
        <f t="shared" si="6"/>
        <v>2.8000000000000003</v>
      </c>
      <c r="AB11" s="53">
        <f t="shared" si="7"/>
        <v>3</v>
      </c>
      <c r="AC11" s="64">
        <v>1</v>
      </c>
      <c r="AD11" s="37">
        <f t="shared" si="8"/>
        <v>3</v>
      </c>
      <c r="AE11" s="39">
        <f t="shared" si="9"/>
        <v>2</v>
      </c>
      <c r="AF11" s="39">
        <v>3</v>
      </c>
      <c r="AG11" s="42">
        <f>AE11-AF11</f>
        <v>-1</v>
      </c>
      <c r="AH11" s="44">
        <f>IF(AG11&lt;-1,1,IF(AG11&lt;1,2,IF(AG11=1,3,4)))</f>
        <v>2</v>
      </c>
      <c r="AI11" s="9">
        <v>1</v>
      </c>
      <c r="AJ11" s="87">
        <v>6</v>
      </c>
      <c r="AK11" s="9">
        <f t="shared" si="10"/>
        <v>6</v>
      </c>
      <c r="AL11" s="91">
        <f t="shared" si="11"/>
        <v>2</v>
      </c>
    </row>
    <row r="12" spans="1:38" ht="15" x14ac:dyDescent="0.25">
      <c r="A12" s="59">
        <v>5</v>
      </c>
      <c r="B12" s="48" t="s">
        <v>38</v>
      </c>
      <c r="C12" s="22">
        <v>8</v>
      </c>
      <c r="D12" s="6">
        <v>3</v>
      </c>
      <c r="E12" s="6">
        <v>0</v>
      </c>
      <c r="F12" s="6">
        <v>5</v>
      </c>
      <c r="G12" s="6">
        <f t="shared" si="0"/>
        <v>11</v>
      </c>
      <c r="H12" s="5">
        <v>4</v>
      </c>
      <c r="I12" s="23">
        <f t="shared" si="1"/>
        <v>4</v>
      </c>
      <c r="J12" s="22">
        <v>8209</v>
      </c>
      <c r="K12" s="6">
        <v>7948</v>
      </c>
      <c r="L12" s="7">
        <v>96.820562796930204</v>
      </c>
      <c r="M12" s="5">
        <v>1</v>
      </c>
      <c r="N12" s="23">
        <f t="shared" si="2"/>
        <v>1</v>
      </c>
      <c r="O12" s="29">
        <v>1234.46</v>
      </c>
      <c r="P12" s="6">
        <v>108.6</v>
      </c>
      <c r="Q12" s="7">
        <v>8.797368890040989</v>
      </c>
      <c r="R12" s="6">
        <v>3</v>
      </c>
      <c r="S12" s="23">
        <f t="shared" si="3"/>
        <v>3</v>
      </c>
      <c r="T12" s="22">
        <v>1682</v>
      </c>
      <c r="U12" s="6">
        <v>4</v>
      </c>
      <c r="V12" s="23">
        <f t="shared" si="4"/>
        <v>4</v>
      </c>
      <c r="W12" s="32">
        <v>36.666666666666664</v>
      </c>
      <c r="X12" s="8">
        <v>0.33763044812768567</v>
      </c>
      <c r="Y12" s="6">
        <v>3</v>
      </c>
      <c r="Z12" s="23">
        <f t="shared" si="5"/>
        <v>3</v>
      </c>
      <c r="AA12" s="51">
        <f t="shared" si="6"/>
        <v>2.4000000000000004</v>
      </c>
      <c r="AB12" s="53">
        <f t="shared" si="7"/>
        <v>2</v>
      </c>
      <c r="AC12" s="64">
        <v>1</v>
      </c>
      <c r="AD12" s="37">
        <f t="shared" si="8"/>
        <v>2</v>
      </c>
      <c r="AE12" s="39">
        <f t="shared" si="9"/>
        <v>1</v>
      </c>
      <c r="AF12" s="39" t="s">
        <v>39</v>
      </c>
      <c r="AG12" s="42" t="s">
        <v>39</v>
      </c>
      <c r="AH12" s="43">
        <f>AE12</f>
        <v>1</v>
      </c>
      <c r="AI12" s="9">
        <v>1</v>
      </c>
      <c r="AJ12" s="87">
        <v>6</v>
      </c>
      <c r="AK12" s="9">
        <f t="shared" si="10"/>
        <v>6</v>
      </c>
      <c r="AL12" s="91">
        <f t="shared" si="11"/>
        <v>2</v>
      </c>
    </row>
    <row r="13" spans="1:38" ht="15" x14ac:dyDescent="0.25">
      <c r="A13" s="59">
        <v>6</v>
      </c>
      <c r="B13" s="48" t="s">
        <v>40</v>
      </c>
      <c r="C13" s="22">
        <v>3</v>
      </c>
      <c r="D13" s="6">
        <v>1</v>
      </c>
      <c r="E13" s="6">
        <v>0</v>
      </c>
      <c r="F13" s="6">
        <v>71</v>
      </c>
      <c r="G13" s="6">
        <f t="shared" si="0"/>
        <v>4</v>
      </c>
      <c r="H13" s="5">
        <v>3</v>
      </c>
      <c r="I13" s="23">
        <f t="shared" si="1"/>
        <v>3</v>
      </c>
      <c r="J13" s="22">
        <v>10114</v>
      </c>
      <c r="K13" s="6">
        <v>6485</v>
      </c>
      <c r="L13" s="7">
        <v>64.119042910816688</v>
      </c>
      <c r="M13" s="5">
        <v>3</v>
      </c>
      <c r="N13" s="23">
        <f t="shared" si="2"/>
        <v>3</v>
      </c>
      <c r="O13" s="29">
        <v>993.08</v>
      </c>
      <c r="P13" s="6">
        <v>45.3</v>
      </c>
      <c r="Q13" s="7">
        <v>4.561566036975873</v>
      </c>
      <c r="R13" s="6">
        <v>2</v>
      </c>
      <c r="S13" s="23">
        <f t="shared" si="3"/>
        <v>2</v>
      </c>
      <c r="T13" s="22">
        <v>760</v>
      </c>
      <c r="U13" s="6">
        <v>3</v>
      </c>
      <c r="V13" s="23">
        <f t="shared" si="4"/>
        <v>3</v>
      </c>
      <c r="W13" s="32">
        <v>9</v>
      </c>
      <c r="X13" s="8">
        <v>0.19867549668874174</v>
      </c>
      <c r="Y13" s="6">
        <v>3</v>
      </c>
      <c r="Z13" s="23">
        <f t="shared" si="5"/>
        <v>3</v>
      </c>
      <c r="AA13" s="51">
        <f t="shared" si="6"/>
        <v>2.8000000000000003</v>
      </c>
      <c r="AB13" s="53">
        <f t="shared" si="7"/>
        <v>3</v>
      </c>
      <c r="AC13" s="64">
        <v>3</v>
      </c>
      <c r="AD13" s="37">
        <f t="shared" si="8"/>
        <v>9</v>
      </c>
      <c r="AE13" s="39">
        <f t="shared" si="9"/>
        <v>3</v>
      </c>
      <c r="AF13" s="39">
        <v>1</v>
      </c>
      <c r="AG13" s="42">
        <f t="shared" ref="AG13:AG33" si="12">AE13-AF13</f>
        <v>2</v>
      </c>
      <c r="AH13" s="46">
        <f t="shared" ref="AH13:AH33" si="13">IF(AG13&lt;-1,1,IF(AG13&lt;1,2,IF(AG13=1,3,4)))</f>
        <v>4</v>
      </c>
      <c r="AI13" s="9">
        <v>1</v>
      </c>
      <c r="AJ13" s="87">
        <v>6</v>
      </c>
      <c r="AK13" s="9">
        <f t="shared" si="10"/>
        <v>6</v>
      </c>
      <c r="AL13" s="91">
        <f t="shared" si="11"/>
        <v>2</v>
      </c>
    </row>
    <row r="14" spans="1:38" ht="15" x14ac:dyDescent="0.25">
      <c r="A14" s="59">
        <v>7</v>
      </c>
      <c r="B14" s="48" t="s">
        <v>41</v>
      </c>
      <c r="C14" s="22">
        <v>5</v>
      </c>
      <c r="D14" s="6">
        <v>1</v>
      </c>
      <c r="E14" s="6">
        <v>0</v>
      </c>
      <c r="F14" s="6">
        <v>18</v>
      </c>
      <c r="G14" s="6">
        <f t="shared" si="0"/>
        <v>6</v>
      </c>
      <c r="H14" s="5">
        <v>4</v>
      </c>
      <c r="I14" s="23">
        <f t="shared" si="1"/>
        <v>4</v>
      </c>
      <c r="J14" s="22">
        <v>6557</v>
      </c>
      <c r="K14" s="6">
        <v>6250</v>
      </c>
      <c r="L14" s="7">
        <v>95.317980783895081</v>
      </c>
      <c r="M14" s="5">
        <v>1</v>
      </c>
      <c r="N14" s="23">
        <f t="shared" si="2"/>
        <v>1</v>
      </c>
      <c r="O14" s="29">
        <v>831.6</v>
      </c>
      <c r="P14" s="6">
        <v>70.599999999999994</v>
      </c>
      <c r="Q14" s="7">
        <v>8.4896584896584883</v>
      </c>
      <c r="R14" s="6">
        <v>3</v>
      </c>
      <c r="S14" s="23">
        <f t="shared" si="3"/>
        <v>3</v>
      </c>
      <c r="T14" s="22">
        <v>866</v>
      </c>
      <c r="U14" s="6">
        <v>3</v>
      </c>
      <c r="V14" s="23">
        <f t="shared" si="4"/>
        <v>3</v>
      </c>
      <c r="W14" s="32">
        <v>9</v>
      </c>
      <c r="X14" s="8">
        <v>0.12747875354107649</v>
      </c>
      <c r="Y14" s="6">
        <v>3</v>
      </c>
      <c r="Z14" s="23">
        <f t="shared" si="5"/>
        <v>3</v>
      </c>
      <c r="AA14" s="51">
        <f t="shared" si="6"/>
        <v>2.2000000000000002</v>
      </c>
      <c r="AB14" s="53">
        <f t="shared" si="7"/>
        <v>2</v>
      </c>
      <c r="AC14" s="64">
        <v>1</v>
      </c>
      <c r="AD14" s="37">
        <f t="shared" si="8"/>
        <v>2</v>
      </c>
      <c r="AE14" s="39">
        <f t="shared" si="9"/>
        <v>1</v>
      </c>
      <c r="AF14" s="39">
        <v>2</v>
      </c>
      <c r="AG14" s="42">
        <f t="shared" si="12"/>
        <v>-1</v>
      </c>
      <c r="AH14" s="44">
        <f t="shared" si="13"/>
        <v>2</v>
      </c>
      <c r="AI14" s="9">
        <v>1</v>
      </c>
      <c r="AJ14" s="87">
        <v>6</v>
      </c>
      <c r="AK14" s="9">
        <f t="shared" si="10"/>
        <v>6</v>
      </c>
      <c r="AL14" s="91">
        <f t="shared" si="11"/>
        <v>2</v>
      </c>
    </row>
    <row r="15" spans="1:38" ht="15" x14ac:dyDescent="0.25">
      <c r="A15" s="59">
        <v>8</v>
      </c>
      <c r="B15" s="48" t="s">
        <v>42</v>
      </c>
      <c r="C15" s="22">
        <v>9</v>
      </c>
      <c r="D15" s="6">
        <v>1</v>
      </c>
      <c r="E15" s="6">
        <v>1</v>
      </c>
      <c r="F15" s="6">
        <v>7</v>
      </c>
      <c r="G15" s="6">
        <f t="shared" si="0"/>
        <v>11</v>
      </c>
      <c r="H15" s="5">
        <v>4</v>
      </c>
      <c r="I15" s="23">
        <f t="shared" si="1"/>
        <v>4</v>
      </c>
      <c r="J15" s="22">
        <v>4367</v>
      </c>
      <c r="K15" s="6">
        <v>4358</v>
      </c>
      <c r="L15" s="7">
        <v>99.793908861918936</v>
      </c>
      <c r="M15" s="5">
        <v>1</v>
      </c>
      <c r="N15" s="23">
        <f t="shared" si="2"/>
        <v>1</v>
      </c>
      <c r="O15" s="29">
        <v>485.02</v>
      </c>
      <c r="P15" s="6">
        <v>66.099999999999994</v>
      </c>
      <c r="Q15" s="7">
        <v>13.628303987464433</v>
      </c>
      <c r="R15" s="6">
        <v>4</v>
      </c>
      <c r="S15" s="23">
        <f t="shared" si="3"/>
        <v>4</v>
      </c>
      <c r="T15" s="22">
        <v>1056</v>
      </c>
      <c r="U15" s="6">
        <v>4</v>
      </c>
      <c r="V15" s="23">
        <f t="shared" si="4"/>
        <v>4</v>
      </c>
      <c r="W15" s="32">
        <v>2</v>
      </c>
      <c r="X15" s="8">
        <v>3.0257186081694407E-2</v>
      </c>
      <c r="Y15" s="6">
        <v>2</v>
      </c>
      <c r="Z15" s="23">
        <f t="shared" si="5"/>
        <v>2</v>
      </c>
      <c r="AA15" s="51">
        <f t="shared" si="6"/>
        <v>2.4</v>
      </c>
      <c r="AB15" s="53">
        <f t="shared" si="7"/>
        <v>2</v>
      </c>
      <c r="AC15" s="64">
        <v>2</v>
      </c>
      <c r="AD15" s="37">
        <f t="shared" si="8"/>
        <v>4</v>
      </c>
      <c r="AE15" s="39">
        <f t="shared" si="9"/>
        <v>2</v>
      </c>
      <c r="AF15" s="39">
        <v>3</v>
      </c>
      <c r="AG15" s="42">
        <f t="shared" si="12"/>
        <v>-1</v>
      </c>
      <c r="AH15" s="44">
        <f t="shared" si="13"/>
        <v>2</v>
      </c>
      <c r="AI15" s="9">
        <v>1</v>
      </c>
      <c r="AJ15" s="87">
        <v>6</v>
      </c>
      <c r="AK15" s="9">
        <f t="shared" si="10"/>
        <v>6</v>
      </c>
      <c r="AL15" s="91">
        <f t="shared" si="11"/>
        <v>2</v>
      </c>
    </row>
    <row r="16" spans="1:38" ht="15" x14ac:dyDescent="0.25">
      <c r="A16" s="59">
        <v>9</v>
      </c>
      <c r="B16" s="48" t="s">
        <v>43</v>
      </c>
      <c r="C16" s="22">
        <v>0</v>
      </c>
      <c r="D16" s="6">
        <v>3</v>
      </c>
      <c r="E16" s="6">
        <v>0</v>
      </c>
      <c r="F16" s="6">
        <v>0</v>
      </c>
      <c r="G16" s="6">
        <f t="shared" si="0"/>
        <v>3</v>
      </c>
      <c r="H16" s="5">
        <v>3</v>
      </c>
      <c r="I16" s="23">
        <f t="shared" si="1"/>
        <v>3</v>
      </c>
      <c r="J16" s="22">
        <v>6072</v>
      </c>
      <c r="K16" s="6">
        <v>1893</v>
      </c>
      <c r="L16" s="7">
        <v>31.175889328063242</v>
      </c>
      <c r="M16" s="5">
        <v>4</v>
      </c>
      <c r="N16" s="23">
        <f t="shared" si="2"/>
        <v>4</v>
      </c>
      <c r="O16" s="29">
        <v>1148</v>
      </c>
      <c r="P16" s="6">
        <v>13.1</v>
      </c>
      <c r="Q16" s="7">
        <v>1.1411149825783973</v>
      </c>
      <c r="R16" s="6">
        <v>2</v>
      </c>
      <c r="S16" s="23">
        <f t="shared" si="3"/>
        <v>2</v>
      </c>
      <c r="T16" s="22">
        <v>203</v>
      </c>
      <c r="U16" s="6">
        <v>1</v>
      </c>
      <c r="V16" s="23">
        <f t="shared" si="4"/>
        <v>1</v>
      </c>
      <c r="W16" s="32">
        <v>10</v>
      </c>
      <c r="X16" s="8">
        <v>0.76335877862595425</v>
      </c>
      <c r="Y16" s="6">
        <v>3</v>
      </c>
      <c r="Z16" s="23">
        <f t="shared" si="5"/>
        <v>3</v>
      </c>
      <c r="AA16" s="51">
        <f t="shared" si="6"/>
        <v>2.8000000000000003</v>
      </c>
      <c r="AB16" s="53">
        <f t="shared" si="7"/>
        <v>3</v>
      </c>
      <c r="AC16" s="64">
        <v>2</v>
      </c>
      <c r="AD16" s="37">
        <f t="shared" si="8"/>
        <v>6</v>
      </c>
      <c r="AE16" s="39">
        <f t="shared" si="9"/>
        <v>3</v>
      </c>
      <c r="AF16" s="39">
        <v>3</v>
      </c>
      <c r="AG16" s="42">
        <f t="shared" si="12"/>
        <v>0</v>
      </c>
      <c r="AH16" s="44">
        <f t="shared" si="13"/>
        <v>2</v>
      </c>
      <c r="AI16" s="9">
        <v>1</v>
      </c>
      <c r="AJ16" s="87">
        <v>6</v>
      </c>
      <c r="AK16" s="9">
        <f t="shared" si="10"/>
        <v>6</v>
      </c>
      <c r="AL16" s="91">
        <f t="shared" si="11"/>
        <v>2</v>
      </c>
    </row>
    <row r="17" spans="1:38" ht="15" x14ac:dyDescent="0.25">
      <c r="A17" s="59">
        <v>10</v>
      </c>
      <c r="B17" s="48" t="s">
        <v>44</v>
      </c>
      <c r="C17" s="22">
        <v>0</v>
      </c>
      <c r="D17" s="6">
        <v>0</v>
      </c>
      <c r="E17" s="6">
        <v>2</v>
      </c>
      <c r="F17" s="6">
        <v>1</v>
      </c>
      <c r="G17" s="6">
        <f t="shared" si="0"/>
        <v>2</v>
      </c>
      <c r="H17" s="5">
        <v>3</v>
      </c>
      <c r="I17" s="23">
        <f t="shared" si="1"/>
        <v>3</v>
      </c>
      <c r="J17" s="22">
        <v>4452</v>
      </c>
      <c r="K17" s="6">
        <v>820</v>
      </c>
      <c r="L17" s="7">
        <v>18.418688230008986</v>
      </c>
      <c r="M17" s="5">
        <v>4</v>
      </c>
      <c r="N17" s="23">
        <f t="shared" si="2"/>
        <v>4</v>
      </c>
      <c r="O17" s="29">
        <v>842.89</v>
      </c>
      <c r="P17" s="6">
        <v>6.6</v>
      </c>
      <c r="Q17" s="7">
        <v>0.78302032293656354</v>
      </c>
      <c r="R17" s="6">
        <v>1</v>
      </c>
      <c r="S17" s="23">
        <f t="shared" si="3"/>
        <v>1</v>
      </c>
      <c r="T17" s="22">
        <v>141</v>
      </c>
      <c r="U17" s="6">
        <v>1</v>
      </c>
      <c r="V17" s="23">
        <f t="shared" si="4"/>
        <v>1</v>
      </c>
      <c r="W17" s="32">
        <v>0</v>
      </c>
      <c r="X17" s="8">
        <v>0</v>
      </c>
      <c r="Y17" s="6">
        <v>1</v>
      </c>
      <c r="Z17" s="23">
        <f t="shared" si="5"/>
        <v>1</v>
      </c>
      <c r="AA17" s="51">
        <f t="shared" si="6"/>
        <v>2.2000000000000002</v>
      </c>
      <c r="AB17" s="53">
        <f t="shared" si="7"/>
        <v>2</v>
      </c>
      <c r="AC17" s="64">
        <v>3</v>
      </c>
      <c r="AD17" s="37">
        <f t="shared" si="8"/>
        <v>6</v>
      </c>
      <c r="AE17" s="39">
        <f t="shared" si="9"/>
        <v>3</v>
      </c>
      <c r="AF17" s="39">
        <v>3</v>
      </c>
      <c r="AG17" s="42">
        <f t="shared" si="12"/>
        <v>0</v>
      </c>
      <c r="AH17" s="44">
        <f t="shared" si="13"/>
        <v>2</v>
      </c>
      <c r="AI17" s="9">
        <v>1</v>
      </c>
      <c r="AJ17" s="87">
        <v>6</v>
      </c>
      <c r="AK17" s="9">
        <f t="shared" si="10"/>
        <v>6</v>
      </c>
      <c r="AL17" s="91">
        <f t="shared" si="11"/>
        <v>2</v>
      </c>
    </row>
    <row r="18" spans="1:38" ht="15" x14ac:dyDescent="0.25">
      <c r="A18" s="59">
        <v>11</v>
      </c>
      <c r="B18" s="48" t="s">
        <v>45</v>
      </c>
      <c r="C18" s="22">
        <v>0</v>
      </c>
      <c r="D18" s="6">
        <v>3</v>
      </c>
      <c r="E18" s="6">
        <v>2</v>
      </c>
      <c r="F18" s="6">
        <v>4</v>
      </c>
      <c r="G18" s="6">
        <f t="shared" si="0"/>
        <v>5</v>
      </c>
      <c r="H18" s="5">
        <v>3</v>
      </c>
      <c r="I18" s="23">
        <f t="shared" si="1"/>
        <v>3</v>
      </c>
      <c r="J18" s="22">
        <v>7381</v>
      </c>
      <c r="K18" s="6">
        <v>2767</v>
      </c>
      <c r="L18" s="7">
        <v>37.488145237772656</v>
      </c>
      <c r="M18" s="5">
        <v>4</v>
      </c>
      <c r="N18" s="23">
        <f t="shared" si="2"/>
        <v>4</v>
      </c>
      <c r="O18" s="29">
        <v>1150.77</v>
      </c>
      <c r="P18" s="6">
        <v>44.6</v>
      </c>
      <c r="Q18" s="7">
        <v>3.8756658585121269</v>
      </c>
      <c r="R18" s="6">
        <v>2</v>
      </c>
      <c r="S18" s="23">
        <f t="shared" si="3"/>
        <v>2</v>
      </c>
      <c r="T18" s="22">
        <v>592</v>
      </c>
      <c r="U18" s="6">
        <v>3</v>
      </c>
      <c r="V18" s="23">
        <f t="shared" si="4"/>
        <v>3</v>
      </c>
      <c r="W18" s="32">
        <v>0</v>
      </c>
      <c r="X18" s="8">
        <v>0</v>
      </c>
      <c r="Y18" s="6">
        <v>1</v>
      </c>
      <c r="Z18" s="23">
        <f t="shared" si="5"/>
        <v>1</v>
      </c>
      <c r="AA18" s="51">
        <f t="shared" si="6"/>
        <v>2.8000000000000003</v>
      </c>
      <c r="AB18" s="53">
        <f t="shared" si="7"/>
        <v>3</v>
      </c>
      <c r="AC18" s="64">
        <v>3</v>
      </c>
      <c r="AD18" s="37">
        <f t="shared" si="8"/>
        <v>9</v>
      </c>
      <c r="AE18" s="39">
        <f t="shared" si="9"/>
        <v>3</v>
      </c>
      <c r="AF18" s="39">
        <v>3</v>
      </c>
      <c r="AG18" s="42">
        <f t="shared" si="12"/>
        <v>0</v>
      </c>
      <c r="AH18" s="44">
        <f t="shared" si="13"/>
        <v>2</v>
      </c>
      <c r="AI18" s="9">
        <v>1</v>
      </c>
      <c r="AJ18" s="87">
        <v>6</v>
      </c>
      <c r="AK18" s="9">
        <f t="shared" si="10"/>
        <v>6</v>
      </c>
      <c r="AL18" s="91">
        <f t="shared" si="11"/>
        <v>2</v>
      </c>
    </row>
    <row r="19" spans="1:38" ht="15" x14ac:dyDescent="0.25">
      <c r="A19" s="59">
        <v>12</v>
      </c>
      <c r="B19" s="48" t="s">
        <v>46</v>
      </c>
      <c r="C19" s="22">
        <v>2</v>
      </c>
      <c r="D19" s="6">
        <v>2</v>
      </c>
      <c r="E19" s="6">
        <v>1</v>
      </c>
      <c r="F19" s="6">
        <v>2</v>
      </c>
      <c r="G19" s="6">
        <f t="shared" si="0"/>
        <v>5</v>
      </c>
      <c r="H19" s="5">
        <v>3</v>
      </c>
      <c r="I19" s="23">
        <f t="shared" si="1"/>
        <v>3</v>
      </c>
      <c r="J19" s="22">
        <v>7010</v>
      </c>
      <c r="K19" s="6">
        <v>6785</v>
      </c>
      <c r="L19" s="7">
        <v>96.790299572039942</v>
      </c>
      <c r="M19" s="5">
        <v>1</v>
      </c>
      <c r="N19" s="23">
        <f t="shared" si="2"/>
        <v>1</v>
      </c>
      <c r="O19" s="29">
        <v>749.42</v>
      </c>
      <c r="P19" s="6">
        <v>120.3</v>
      </c>
      <c r="Q19" s="7">
        <v>16.052413866723601</v>
      </c>
      <c r="R19" s="6">
        <v>4</v>
      </c>
      <c r="S19" s="23">
        <f t="shared" si="3"/>
        <v>4</v>
      </c>
      <c r="T19" s="22">
        <v>1455</v>
      </c>
      <c r="U19" s="6">
        <v>4</v>
      </c>
      <c r="V19" s="23">
        <f t="shared" si="4"/>
        <v>4</v>
      </c>
      <c r="W19" s="32">
        <v>205</v>
      </c>
      <c r="X19" s="8">
        <v>1.7040731504571904</v>
      </c>
      <c r="Y19" s="6">
        <v>4</v>
      </c>
      <c r="Z19" s="23">
        <f t="shared" si="5"/>
        <v>4</v>
      </c>
      <c r="AA19" s="51">
        <f t="shared" si="6"/>
        <v>2.8</v>
      </c>
      <c r="AB19" s="53">
        <f t="shared" si="7"/>
        <v>3</v>
      </c>
      <c r="AC19" s="64">
        <v>2</v>
      </c>
      <c r="AD19" s="37">
        <f t="shared" si="8"/>
        <v>6</v>
      </c>
      <c r="AE19" s="39">
        <f t="shared" si="9"/>
        <v>3</v>
      </c>
      <c r="AF19" s="39">
        <v>4</v>
      </c>
      <c r="AG19" s="42">
        <f t="shared" si="12"/>
        <v>-1</v>
      </c>
      <c r="AH19" s="44">
        <f t="shared" si="13"/>
        <v>2</v>
      </c>
      <c r="AI19" s="9">
        <v>1</v>
      </c>
      <c r="AJ19" s="87">
        <v>6</v>
      </c>
      <c r="AK19" s="9">
        <f t="shared" si="10"/>
        <v>6</v>
      </c>
      <c r="AL19" s="91">
        <f t="shared" si="11"/>
        <v>2</v>
      </c>
    </row>
    <row r="20" spans="1:38" ht="15" x14ac:dyDescent="0.25">
      <c r="A20" s="59">
        <v>13</v>
      </c>
      <c r="B20" s="48" t="s">
        <v>47</v>
      </c>
      <c r="C20" s="22">
        <v>0</v>
      </c>
      <c r="D20" s="6">
        <v>2</v>
      </c>
      <c r="E20" s="6">
        <v>2</v>
      </c>
      <c r="F20" s="6">
        <v>10</v>
      </c>
      <c r="G20" s="6">
        <f t="shared" si="0"/>
        <v>4</v>
      </c>
      <c r="H20" s="5">
        <v>3</v>
      </c>
      <c r="I20" s="23">
        <f t="shared" si="1"/>
        <v>3</v>
      </c>
      <c r="J20" s="22">
        <v>6001</v>
      </c>
      <c r="K20" s="6">
        <v>4540</v>
      </c>
      <c r="L20" s="7">
        <v>75.654057657057152</v>
      </c>
      <c r="M20" s="5">
        <v>3</v>
      </c>
      <c r="N20" s="23">
        <f t="shared" si="2"/>
        <v>3</v>
      </c>
      <c r="O20" s="29">
        <v>479.89</v>
      </c>
      <c r="P20" s="6">
        <v>21.9</v>
      </c>
      <c r="Q20" s="7">
        <v>4.5635458125820501</v>
      </c>
      <c r="R20" s="6">
        <v>2</v>
      </c>
      <c r="S20" s="23">
        <f t="shared" si="3"/>
        <v>2</v>
      </c>
      <c r="T20" s="22">
        <v>631</v>
      </c>
      <c r="U20" s="6">
        <v>3</v>
      </c>
      <c r="V20" s="23">
        <f t="shared" si="4"/>
        <v>3</v>
      </c>
      <c r="W20" s="32">
        <v>52</v>
      </c>
      <c r="X20" s="8">
        <v>2.3744292237442925</v>
      </c>
      <c r="Y20" s="6">
        <v>4</v>
      </c>
      <c r="Z20" s="23">
        <f t="shared" si="5"/>
        <v>4</v>
      </c>
      <c r="AA20" s="51">
        <f t="shared" si="6"/>
        <v>3</v>
      </c>
      <c r="AB20" s="53">
        <f t="shared" si="7"/>
        <v>3</v>
      </c>
      <c r="AC20" s="64">
        <v>1</v>
      </c>
      <c r="AD20" s="37">
        <f t="shared" si="8"/>
        <v>3</v>
      </c>
      <c r="AE20" s="39">
        <f t="shared" si="9"/>
        <v>2</v>
      </c>
      <c r="AF20" s="39">
        <v>2</v>
      </c>
      <c r="AG20" s="42">
        <f t="shared" si="12"/>
        <v>0</v>
      </c>
      <c r="AH20" s="44">
        <f t="shared" si="13"/>
        <v>2</v>
      </c>
      <c r="AI20" s="9">
        <v>1</v>
      </c>
      <c r="AJ20" s="87">
        <v>6</v>
      </c>
      <c r="AK20" s="9">
        <f t="shared" si="10"/>
        <v>6</v>
      </c>
      <c r="AL20" s="91">
        <f t="shared" si="11"/>
        <v>2</v>
      </c>
    </row>
    <row r="21" spans="1:38" ht="15" x14ac:dyDescent="0.25">
      <c r="A21" s="59">
        <v>14</v>
      </c>
      <c r="B21" s="48" t="s">
        <v>48</v>
      </c>
      <c r="C21" s="22">
        <v>9</v>
      </c>
      <c r="D21" s="6">
        <v>0</v>
      </c>
      <c r="E21" s="6">
        <v>4</v>
      </c>
      <c r="F21" s="6">
        <v>16</v>
      </c>
      <c r="G21" s="6">
        <f t="shared" si="0"/>
        <v>13</v>
      </c>
      <c r="H21" s="5">
        <v>4</v>
      </c>
      <c r="I21" s="23">
        <f t="shared" si="1"/>
        <v>4</v>
      </c>
      <c r="J21" s="22">
        <v>7685</v>
      </c>
      <c r="K21" s="6">
        <v>2768</v>
      </c>
      <c r="L21" s="7">
        <v>36.018217306441116</v>
      </c>
      <c r="M21" s="5">
        <v>4</v>
      </c>
      <c r="N21" s="23">
        <f t="shared" si="2"/>
        <v>4</v>
      </c>
      <c r="O21" s="29">
        <v>1032.57</v>
      </c>
      <c r="P21" s="6">
        <v>26.4</v>
      </c>
      <c r="Q21" s="7">
        <v>2.556727388942154</v>
      </c>
      <c r="R21" s="6">
        <v>2</v>
      </c>
      <c r="S21" s="23">
        <f t="shared" si="3"/>
        <v>2</v>
      </c>
      <c r="T21" s="22">
        <v>554</v>
      </c>
      <c r="U21" s="6">
        <v>3</v>
      </c>
      <c r="V21" s="23">
        <f t="shared" si="4"/>
        <v>3</v>
      </c>
      <c r="W21" s="32">
        <v>11.333333333333334</v>
      </c>
      <c r="X21" s="8">
        <v>0.42929292929292934</v>
      </c>
      <c r="Y21" s="6">
        <v>3</v>
      </c>
      <c r="Z21" s="23">
        <f t="shared" si="5"/>
        <v>3</v>
      </c>
      <c r="AA21" s="51">
        <f t="shared" si="6"/>
        <v>3.2</v>
      </c>
      <c r="AB21" s="53">
        <f t="shared" si="7"/>
        <v>3</v>
      </c>
      <c r="AC21" s="64">
        <v>2</v>
      </c>
      <c r="AD21" s="37">
        <f t="shared" si="8"/>
        <v>6</v>
      </c>
      <c r="AE21" s="39">
        <f t="shared" si="9"/>
        <v>3</v>
      </c>
      <c r="AF21" s="39">
        <v>2</v>
      </c>
      <c r="AG21" s="42">
        <f t="shared" si="12"/>
        <v>1</v>
      </c>
      <c r="AH21" s="56">
        <f t="shared" si="13"/>
        <v>3</v>
      </c>
      <c r="AI21" s="9">
        <v>1</v>
      </c>
      <c r="AJ21" s="87">
        <v>6</v>
      </c>
      <c r="AK21" s="9">
        <f t="shared" si="10"/>
        <v>6</v>
      </c>
      <c r="AL21" s="91">
        <f t="shared" si="11"/>
        <v>2</v>
      </c>
    </row>
    <row r="22" spans="1:38" ht="15" x14ac:dyDescent="0.25">
      <c r="A22" s="59">
        <v>15</v>
      </c>
      <c r="B22" s="48" t="s">
        <v>49</v>
      </c>
      <c r="C22" s="22">
        <v>2</v>
      </c>
      <c r="D22" s="6">
        <v>1</v>
      </c>
      <c r="E22" s="6">
        <v>0</v>
      </c>
      <c r="F22" s="6">
        <v>1</v>
      </c>
      <c r="G22" s="6">
        <f t="shared" si="0"/>
        <v>3</v>
      </c>
      <c r="H22" s="5">
        <v>3</v>
      </c>
      <c r="I22" s="23">
        <f t="shared" si="1"/>
        <v>3</v>
      </c>
      <c r="J22" s="22">
        <v>6392</v>
      </c>
      <c r="K22" s="6">
        <v>4965</v>
      </c>
      <c r="L22" s="7">
        <v>77.675219023779718</v>
      </c>
      <c r="M22" s="5">
        <v>3</v>
      </c>
      <c r="N22" s="23">
        <f t="shared" si="2"/>
        <v>3</v>
      </c>
      <c r="O22" s="29">
        <v>798.55</v>
      </c>
      <c r="P22" s="6">
        <v>42.3</v>
      </c>
      <c r="Q22" s="7">
        <v>5.2971009955544428</v>
      </c>
      <c r="R22" s="6">
        <v>3</v>
      </c>
      <c r="S22" s="23">
        <f t="shared" si="3"/>
        <v>3</v>
      </c>
      <c r="T22" s="22">
        <v>838</v>
      </c>
      <c r="U22" s="6">
        <v>3</v>
      </c>
      <c r="V22" s="23">
        <f t="shared" si="4"/>
        <v>3</v>
      </c>
      <c r="W22" s="32">
        <v>2.3333333333333335</v>
      </c>
      <c r="X22" s="8">
        <v>5.5161544523246661E-2</v>
      </c>
      <c r="Y22" s="6">
        <v>2</v>
      </c>
      <c r="Z22" s="23">
        <f t="shared" si="5"/>
        <v>2</v>
      </c>
      <c r="AA22" s="51">
        <f t="shared" si="6"/>
        <v>2.8000000000000003</v>
      </c>
      <c r="AB22" s="53">
        <f t="shared" si="7"/>
        <v>3</v>
      </c>
      <c r="AC22" s="64">
        <v>2</v>
      </c>
      <c r="AD22" s="37">
        <f t="shared" si="8"/>
        <v>6</v>
      </c>
      <c r="AE22" s="39">
        <f t="shared" si="9"/>
        <v>3</v>
      </c>
      <c r="AF22" s="39">
        <v>2</v>
      </c>
      <c r="AG22" s="42">
        <f t="shared" si="12"/>
        <v>1</v>
      </c>
      <c r="AH22" s="56">
        <f t="shared" si="13"/>
        <v>3</v>
      </c>
      <c r="AI22" s="9">
        <v>1</v>
      </c>
      <c r="AJ22" s="87">
        <v>6</v>
      </c>
      <c r="AK22" s="9">
        <f t="shared" si="10"/>
        <v>6</v>
      </c>
      <c r="AL22" s="91">
        <f t="shared" si="11"/>
        <v>2</v>
      </c>
    </row>
    <row r="23" spans="1:38" ht="15" x14ac:dyDescent="0.25">
      <c r="A23" s="59">
        <v>16</v>
      </c>
      <c r="B23" s="48" t="s">
        <v>50</v>
      </c>
      <c r="C23" s="22">
        <v>0</v>
      </c>
      <c r="D23" s="6">
        <v>0</v>
      </c>
      <c r="E23" s="6">
        <v>1</v>
      </c>
      <c r="F23" s="6">
        <v>0</v>
      </c>
      <c r="G23" s="6">
        <f t="shared" si="0"/>
        <v>1</v>
      </c>
      <c r="H23" s="5">
        <v>2</v>
      </c>
      <c r="I23" s="23">
        <f t="shared" si="1"/>
        <v>2</v>
      </c>
      <c r="J23" s="22">
        <v>8423</v>
      </c>
      <c r="K23" s="6">
        <v>5915</v>
      </c>
      <c r="L23" s="7">
        <v>70.224385610827497</v>
      </c>
      <c r="M23" s="5">
        <v>3</v>
      </c>
      <c r="N23" s="23">
        <f t="shared" si="2"/>
        <v>3</v>
      </c>
      <c r="O23" s="29">
        <v>1292.9100000000001</v>
      </c>
      <c r="P23" s="6">
        <v>68.3</v>
      </c>
      <c r="Q23" s="7">
        <v>5.2826569521467075</v>
      </c>
      <c r="R23" s="6">
        <v>3</v>
      </c>
      <c r="S23" s="23">
        <f t="shared" si="3"/>
        <v>3</v>
      </c>
      <c r="T23" s="22">
        <v>971</v>
      </c>
      <c r="U23" s="6">
        <v>3</v>
      </c>
      <c r="V23" s="23">
        <f t="shared" si="4"/>
        <v>3</v>
      </c>
      <c r="W23" s="32">
        <v>20.666666666666668</v>
      </c>
      <c r="X23" s="8">
        <v>0.30258662762323085</v>
      </c>
      <c r="Y23" s="6">
        <v>3</v>
      </c>
      <c r="Z23" s="23">
        <f t="shared" si="5"/>
        <v>3</v>
      </c>
      <c r="AA23" s="51">
        <f t="shared" si="6"/>
        <v>3.0000000000000004</v>
      </c>
      <c r="AB23" s="53">
        <f t="shared" si="7"/>
        <v>3</v>
      </c>
      <c r="AC23" s="64">
        <v>1</v>
      </c>
      <c r="AD23" s="37">
        <f t="shared" si="8"/>
        <v>3</v>
      </c>
      <c r="AE23" s="39">
        <f t="shared" si="9"/>
        <v>2</v>
      </c>
      <c r="AF23" s="39">
        <v>3</v>
      </c>
      <c r="AG23" s="42">
        <f t="shared" si="12"/>
        <v>-1</v>
      </c>
      <c r="AH23" s="44">
        <f t="shared" si="13"/>
        <v>2</v>
      </c>
      <c r="AI23" s="9">
        <v>1</v>
      </c>
      <c r="AJ23" s="87">
        <v>6</v>
      </c>
      <c r="AK23" s="9">
        <f t="shared" si="10"/>
        <v>6</v>
      </c>
      <c r="AL23" s="91">
        <f t="shared" si="11"/>
        <v>2</v>
      </c>
    </row>
    <row r="24" spans="1:38" ht="15" x14ac:dyDescent="0.25">
      <c r="A24" s="59">
        <v>17</v>
      </c>
      <c r="B24" s="48" t="s">
        <v>51</v>
      </c>
      <c r="C24" s="22">
        <v>9</v>
      </c>
      <c r="D24" s="6">
        <v>2</v>
      </c>
      <c r="E24" s="6">
        <v>1</v>
      </c>
      <c r="F24" s="6">
        <v>1</v>
      </c>
      <c r="G24" s="6">
        <f t="shared" si="0"/>
        <v>12</v>
      </c>
      <c r="H24" s="5">
        <v>4</v>
      </c>
      <c r="I24" s="23">
        <f t="shared" si="1"/>
        <v>4</v>
      </c>
      <c r="J24" s="22">
        <v>9748</v>
      </c>
      <c r="K24" s="6">
        <v>4000</v>
      </c>
      <c r="L24" s="7">
        <v>41.034058268362742</v>
      </c>
      <c r="M24" s="5">
        <v>4</v>
      </c>
      <c r="N24" s="23">
        <f t="shared" si="2"/>
        <v>4</v>
      </c>
      <c r="O24" s="29">
        <v>1350.37</v>
      </c>
      <c r="P24" s="6">
        <v>16.899999999999999</v>
      </c>
      <c r="Q24" s="7">
        <v>1.2515088457237646</v>
      </c>
      <c r="R24" s="6">
        <v>2</v>
      </c>
      <c r="S24" s="23">
        <f t="shared" si="3"/>
        <v>2</v>
      </c>
      <c r="T24" s="22">
        <v>388</v>
      </c>
      <c r="U24" s="6">
        <v>2</v>
      </c>
      <c r="V24" s="23">
        <f t="shared" si="4"/>
        <v>2</v>
      </c>
      <c r="W24" s="32">
        <v>5</v>
      </c>
      <c r="X24" s="8">
        <v>0.29585798816568049</v>
      </c>
      <c r="Y24" s="6">
        <v>3</v>
      </c>
      <c r="Z24" s="23">
        <f t="shared" si="5"/>
        <v>3</v>
      </c>
      <c r="AA24" s="51">
        <f t="shared" si="6"/>
        <v>3</v>
      </c>
      <c r="AB24" s="53">
        <f t="shared" si="7"/>
        <v>3</v>
      </c>
      <c r="AC24" s="64">
        <v>2</v>
      </c>
      <c r="AD24" s="37">
        <f t="shared" si="8"/>
        <v>6</v>
      </c>
      <c r="AE24" s="39">
        <f t="shared" si="9"/>
        <v>3</v>
      </c>
      <c r="AF24" s="39">
        <v>3</v>
      </c>
      <c r="AG24" s="42">
        <f t="shared" si="12"/>
        <v>0</v>
      </c>
      <c r="AH24" s="44">
        <f t="shared" si="13"/>
        <v>2</v>
      </c>
      <c r="AI24" s="9">
        <v>1</v>
      </c>
      <c r="AJ24" s="87">
        <v>6</v>
      </c>
      <c r="AK24" s="9">
        <f t="shared" si="10"/>
        <v>6</v>
      </c>
      <c r="AL24" s="91">
        <f t="shared" si="11"/>
        <v>2</v>
      </c>
    </row>
    <row r="25" spans="1:38" ht="15" x14ac:dyDescent="0.25">
      <c r="A25" s="59">
        <v>18</v>
      </c>
      <c r="B25" s="48" t="s">
        <v>52</v>
      </c>
      <c r="C25" s="22">
        <v>0</v>
      </c>
      <c r="D25" s="6">
        <v>0</v>
      </c>
      <c r="E25" s="6">
        <v>0</v>
      </c>
      <c r="F25" s="6">
        <v>0</v>
      </c>
      <c r="G25" s="6">
        <f t="shared" si="0"/>
        <v>0</v>
      </c>
      <c r="H25" s="5">
        <v>1</v>
      </c>
      <c r="I25" s="23">
        <f t="shared" si="1"/>
        <v>1</v>
      </c>
      <c r="J25" s="22">
        <v>9453</v>
      </c>
      <c r="K25" s="6">
        <v>6802</v>
      </c>
      <c r="L25" s="7">
        <v>71.955992806516448</v>
      </c>
      <c r="M25" s="5">
        <v>3</v>
      </c>
      <c r="N25" s="23">
        <f t="shared" si="2"/>
        <v>3</v>
      </c>
      <c r="O25" s="29">
        <v>841.48</v>
      </c>
      <c r="P25" s="6">
        <v>48.2</v>
      </c>
      <c r="Q25" s="7">
        <v>5.7280030422588775</v>
      </c>
      <c r="R25" s="6">
        <v>3</v>
      </c>
      <c r="S25" s="23">
        <f t="shared" si="3"/>
        <v>3</v>
      </c>
      <c r="T25" s="22">
        <v>919</v>
      </c>
      <c r="U25" s="6">
        <v>3</v>
      </c>
      <c r="V25" s="23">
        <f t="shared" si="4"/>
        <v>3</v>
      </c>
      <c r="W25" s="32">
        <v>0.33333333333333331</v>
      </c>
      <c r="X25" s="8">
        <v>6.9156293222683253E-3</v>
      </c>
      <c r="Y25" s="6">
        <v>1</v>
      </c>
      <c r="Z25" s="23">
        <f t="shared" si="5"/>
        <v>1</v>
      </c>
      <c r="AA25" s="51">
        <f t="shared" si="6"/>
        <v>2.6000000000000005</v>
      </c>
      <c r="AB25" s="53">
        <f t="shared" si="7"/>
        <v>3</v>
      </c>
      <c r="AC25" s="64">
        <v>2</v>
      </c>
      <c r="AD25" s="37">
        <f t="shared" si="8"/>
        <v>6</v>
      </c>
      <c r="AE25" s="39">
        <f t="shared" si="9"/>
        <v>3</v>
      </c>
      <c r="AF25" s="39">
        <v>2</v>
      </c>
      <c r="AG25" s="42">
        <f t="shared" si="12"/>
        <v>1</v>
      </c>
      <c r="AH25" s="56">
        <f t="shared" si="13"/>
        <v>3</v>
      </c>
      <c r="AI25" s="9">
        <v>1</v>
      </c>
      <c r="AJ25" s="87">
        <v>6</v>
      </c>
      <c r="AK25" s="9">
        <f t="shared" si="10"/>
        <v>6</v>
      </c>
      <c r="AL25" s="91">
        <f t="shared" si="11"/>
        <v>2</v>
      </c>
    </row>
    <row r="26" spans="1:38" ht="15" x14ac:dyDescent="0.25">
      <c r="A26" s="59">
        <v>19</v>
      </c>
      <c r="B26" s="48" t="s">
        <v>53</v>
      </c>
      <c r="C26" s="22">
        <v>1</v>
      </c>
      <c r="D26" s="6">
        <v>0</v>
      </c>
      <c r="E26" s="6">
        <v>0</v>
      </c>
      <c r="F26" s="6">
        <v>1</v>
      </c>
      <c r="G26" s="6">
        <f t="shared" si="0"/>
        <v>1</v>
      </c>
      <c r="H26" s="5">
        <v>2</v>
      </c>
      <c r="I26" s="23">
        <f t="shared" si="1"/>
        <v>2</v>
      </c>
      <c r="J26" s="22">
        <v>5124</v>
      </c>
      <c r="K26" s="6">
        <v>1400</v>
      </c>
      <c r="L26" s="7">
        <v>27.3224043715847</v>
      </c>
      <c r="M26" s="5">
        <v>4</v>
      </c>
      <c r="N26" s="23">
        <f t="shared" si="2"/>
        <v>4</v>
      </c>
      <c r="O26" s="29">
        <v>964.89</v>
      </c>
      <c r="P26" s="6">
        <v>13.1</v>
      </c>
      <c r="Q26" s="7">
        <v>1.3576677134181099</v>
      </c>
      <c r="R26" s="6">
        <v>2</v>
      </c>
      <c r="S26" s="23">
        <f t="shared" si="3"/>
        <v>2</v>
      </c>
      <c r="T26" s="22">
        <v>388</v>
      </c>
      <c r="U26" s="6">
        <v>2</v>
      </c>
      <c r="V26" s="23">
        <f t="shared" si="4"/>
        <v>2</v>
      </c>
      <c r="W26" s="32">
        <v>3</v>
      </c>
      <c r="X26" s="8">
        <v>0.22900763358778625</v>
      </c>
      <c r="Y26" s="6">
        <v>3</v>
      </c>
      <c r="Z26" s="23">
        <f t="shared" si="5"/>
        <v>3</v>
      </c>
      <c r="AA26" s="51">
        <f t="shared" si="6"/>
        <v>3</v>
      </c>
      <c r="AB26" s="53">
        <f t="shared" si="7"/>
        <v>3</v>
      </c>
      <c r="AC26" s="64">
        <v>3</v>
      </c>
      <c r="AD26" s="37">
        <f t="shared" si="8"/>
        <v>9</v>
      </c>
      <c r="AE26" s="39">
        <f t="shared" si="9"/>
        <v>3</v>
      </c>
      <c r="AF26" s="39">
        <v>2</v>
      </c>
      <c r="AG26" s="42">
        <f t="shared" si="12"/>
        <v>1</v>
      </c>
      <c r="AH26" s="56">
        <f t="shared" si="13"/>
        <v>3</v>
      </c>
      <c r="AI26" s="9">
        <v>1</v>
      </c>
      <c r="AJ26" s="87">
        <v>6</v>
      </c>
      <c r="AK26" s="9">
        <f t="shared" si="10"/>
        <v>6</v>
      </c>
      <c r="AL26" s="91">
        <f t="shared" si="11"/>
        <v>2</v>
      </c>
    </row>
    <row r="27" spans="1:38" ht="15" x14ac:dyDescent="0.25">
      <c r="A27" s="59">
        <v>20</v>
      </c>
      <c r="B27" s="48" t="s">
        <v>54</v>
      </c>
      <c r="C27" s="22">
        <v>1</v>
      </c>
      <c r="D27" s="6">
        <v>1</v>
      </c>
      <c r="E27" s="6">
        <v>2</v>
      </c>
      <c r="F27" s="6">
        <v>6</v>
      </c>
      <c r="G27" s="6">
        <f t="shared" si="0"/>
        <v>4</v>
      </c>
      <c r="H27" s="5">
        <v>3</v>
      </c>
      <c r="I27" s="23">
        <f t="shared" si="1"/>
        <v>3</v>
      </c>
      <c r="J27" s="22">
        <v>4248</v>
      </c>
      <c r="K27" s="6">
        <v>2484</v>
      </c>
      <c r="L27" s="7">
        <v>58.474576271186443</v>
      </c>
      <c r="M27" s="5">
        <v>3</v>
      </c>
      <c r="N27" s="23">
        <f t="shared" si="2"/>
        <v>3</v>
      </c>
      <c r="O27" s="29">
        <v>592.07000000000005</v>
      </c>
      <c r="P27" s="6">
        <v>39.9</v>
      </c>
      <c r="Q27" s="7">
        <v>6.7390680156062626</v>
      </c>
      <c r="R27" s="6">
        <v>3</v>
      </c>
      <c r="S27" s="23">
        <f t="shared" si="3"/>
        <v>3</v>
      </c>
      <c r="T27" s="22">
        <v>432</v>
      </c>
      <c r="U27" s="6">
        <v>2</v>
      </c>
      <c r="V27" s="23">
        <f t="shared" si="4"/>
        <v>2</v>
      </c>
      <c r="W27" s="32">
        <v>5.333333333333333</v>
      </c>
      <c r="X27" s="8">
        <v>0.13366750208855471</v>
      </c>
      <c r="Y27" s="6">
        <v>3</v>
      </c>
      <c r="Z27" s="23">
        <f t="shared" si="5"/>
        <v>3</v>
      </c>
      <c r="AA27" s="51">
        <f t="shared" si="6"/>
        <v>2.8000000000000003</v>
      </c>
      <c r="AB27" s="53">
        <f t="shared" si="7"/>
        <v>3</v>
      </c>
      <c r="AC27" s="64">
        <v>2</v>
      </c>
      <c r="AD27" s="37">
        <f t="shared" si="8"/>
        <v>6</v>
      </c>
      <c r="AE27" s="39">
        <f t="shared" si="9"/>
        <v>3</v>
      </c>
      <c r="AF27" s="39">
        <v>2</v>
      </c>
      <c r="AG27" s="42">
        <f t="shared" si="12"/>
        <v>1</v>
      </c>
      <c r="AH27" s="56">
        <f t="shared" si="13"/>
        <v>3</v>
      </c>
      <c r="AI27" s="9">
        <v>1</v>
      </c>
      <c r="AJ27" s="87">
        <v>6</v>
      </c>
      <c r="AK27" s="9">
        <f t="shared" si="10"/>
        <v>6</v>
      </c>
      <c r="AL27" s="91">
        <f t="shared" si="11"/>
        <v>2</v>
      </c>
    </row>
    <row r="28" spans="1:38" ht="15" x14ac:dyDescent="0.25">
      <c r="A28" s="59">
        <v>21</v>
      </c>
      <c r="B28" s="48" t="s">
        <v>55</v>
      </c>
      <c r="C28" s="22">
        <v>1</v>
      </c>
      <c r="D28" s="6">
        <v>1</v>
      </c>
      <c r="E28" s="6">
        <v>2</v>
      </c>
      <c r="F28" s="6">
        <v>2</v>
      </c>
      <c r="G28" s="6">
        <f t="shared" si="0"/>
        <v>4</v>
      </c>
      <c r="H28" s="5">
        <v>3</v>
      </c>
      <c r="I28" s="23">
        <f t="shared" si="1"/>
        <v>3</v>
      </c>
      <c r="J28" s="22">
        <v>5258</v>
      </c>
      <c r="K28" s="6">
        <v>2555</v>
      </c>
      <c r="L28" s="7">
        <v>48.592620768352987</v>
      </c>
      <c r="M28" s="5">
        <v>4</v>
      </c>
      <c r="N28" s="23">
        <f t="shared" si="2"/>
        <v>4</v>
      </c>
      <c r="O28" s="29">
        <v>966.22</v>
      </c>
      <c r="P28" s="6">
        <v>39.4</v>
      </c>
      <c r="Q28" s="7">
        <v>4.0777462689656598</v>
      </c>
      <c r="R28" s="6">
        <v>2</v>
      </c>
      <c r="S28" s="23">
        <f t="shared" si="3"/>
        <v>2</v>
      </c>
      <c r="T28" s="22">
        <v>634</v>
      </c>
      <c r="U28" s="6">
        <v>3</v>
      </c>
      <c r="V28" s="23">
        <f t="shared" si="4"/>
        <v>3</v>
      </c>
      <c r="W28" s="32">
        <v>4</v>
      </c>
      <c r="X28" s="8">
        <v>0.10152284263959391</v>
      </c>
      <c r="Y28" s="6">
        <v>2</v>
      </c>
      <c r="Z28" s="23">
        <f t="shared" si="5"/>
        <v>2</v>
      </c>
      <c r="AA28" s="51">
        <f t="shared" si="6"/>
        <v>3</v>
      </c>
      <c r="AB28" s="53">
        <f t="shared" si="7"/>
        <v>3</v>
      </c>
      <c r="AC28" s="64">
        <v>1</v>
      </c>
      <c r="AD28" s="37">
        <f t="shared" si="8"/>
        <v>3</v>
      </c>
      <c r="AE28" s="39">
        <f t="shared" si="9"/>
        <v>2</v>
      </c>
      <c r="AF28" s="39">
        <v>3</v>
      </c>
      <c r="AG28" s="42">
        <f t="shared" si="12"/>
        <v>-1</v>
      </c>
      <c r="AH28" s="44">
        <f t="shared" si="13"/>
        <v>2</v>
      </c>
      <c r="AI28" s="9">
        <v>1</v>
      </c>
      <c r="AJ28" s="87">
        <v>6</v>
      </c>
      <c r="AK28" s="9">
        <f t="shared" si="10"/>
        <v>6</v>
      </c>
      <c r="AL28" s="91">
        <f t="shared" si="11"/>
        <v>2</v>
      </c>
    </row>
    <row r="29" spans="1:38" ht="15" x14ac:dyDescent="0.25">
      <c r="A29" s="59">
        <v>22</v>
      </c>
      <c r="B29" s="48" t="s">
        <v>56</v>
      </c>
      <c r="C29" s="22">
        <v>5</v>
      </c>
      <c r="D29" s="6">
        <v>2</v>
      </c>
      <c r="E29" s="6">
        <v>0</v>
      </c>
      <c r="F29" s="6">
        <v>86</v>
      </c>
      <c r="G29" s="6">
        <f t="shared" si="0"/>
        <v>7</v>
      </c>
      <c r="H29" s="5">
        <v>4</v>
      </c>
      <c r="I29" s="23">
        <f t="shared" si="1"/>
        <v>4</v>
      </c>
      <c r="J29" s="22">
        <v>77366</v>
      </c>
      <c r="K29" s="6">
        <v>70676</v>
      </c>
      <c r="L29" s="7">
        <v>91.35279063154357</v>
      </c>
      <c r="M29" s="5">
        <v>2</v>
      </c>
      <c r="N29" s="23">
        <f t="shared" si="2"/>
        <v>2</v>
      </c>
      <c r="O29" s="29">
        <v>3197.63</v>
      </c>
      <c r="P29" s="6">
        <v>289.7</v>
      </c>
      <c r="Q29" s="7">
        <v>9.0598349402526246</v>
      </c>
      <c r="R29" s="6">
        <v>3</v>
      </c>
      <c r="S29" s="23">
        <f t="shared" si="3"/>
        <v>3</v>
      </c>
      <c r="T29" s="22">
        <v>7294</v>
      </c>
      <c r="U29" s="6">
        <v>4</v>
      </c>
      <c r="V29" s="23">
        <f t="shared" si="4"/>
        <v>4</v>
      </c>
      <c r="W29" s="32">
        <v>207</v>
      </c>
      <c r="X29" s="8">
        <v>0.71453227476700032</v>
      </c>
      <c r="Y29" s="6">
        <v>3</v>
      </c>
      <c r="Z29" s="23">
        <f t="shared" si="5"/>
        <v>3</v>
      </c>
      <c r="AA29" s="51">
        <f t="shared" si="6"/>
        <v>2.8000000000000003</v>
      </c>
      <c r="AB29" s="53">
        <f t="shared" si="7"/>
        <v>3</v>
      </c>
      <c r="AC29" s="64">
        <v>2</v>
      </c>
      <c r="AD29" s="37">
        <f t="shared" si="8"/>
        <v>6</v>
      </c>
      <c r="AE29" s="39">
        <f t="shared" si="9"/>
        <v>3</v>
      </c>
      <c r="AF29" s="39">
        <v>2</v>
      </c>
      <c r="AG29" s="42">
        <f t="shared" si="12"/>
        <v>1</v>
      </c>
      <c r="AH29" s="56">
        <f t="shared" si="13"/>
        <v>3</v>
      </c>
      <c r="AI29" s="9">
        <v>1</v>
      </c>
      <c r="AJ29" s="87">
        <v>6</v>
      </c>
      <c r="AK29" s="9">
        <f t="shared" si="10"/>
        <v>6</v>
      </c>
      <c r="AL29" s="91">
        <f t="shared" si="11"/>
        <v>2</v>
      </c>
    </row>
    <row r="30" spans="1:38" ht="15" x14ac:dyDescent="0.25">
      <c r="A30" s="59">
        <v>23</v>
      </c>
      <c r="B30" s="48" t="s">
        <v>57</v>
      </c>
      <c r="C30" s="22">
        <v>4</v>
      </c>
      <c r="D30" s="6">
        <v>0</v>
      </c>
      <c r="E30" s="6">
        <v>0</v>
      </c>
      <c r="F30" s="6">
        <v>9</v>
      </c>
      <c r="G30" s="6">
        <f t="shared" si="0"/>
        <v>4</v>
      </c>
      <c r="H30" s="5">
        <v>3</v>
      </c>
      <c r="I30" s="23">
        <f t="shared" si="1"/>
        <v>3</v>
      </c>
      <c r="J30" s="22">
        <v>10061</v>
      </c>
      <c r="K30" s="6">
        <v>9059</v>
      </c>
      <c r="L30" s="7">
        <v>90.040751416360209</v>
      </c>
      <c r="M30" s="5">
        <v>2</v>
      </c>
      <c r="N30" s="23">
        <f t="shared" si="2"/>
        <v>2</v>
      </c>
      <c r="O30" s="29">
        <v>1099.07</v>
      </c>
      <c r="P30" s="6">
        <v>104.2</v>
      </c>
      <c r="Q30" s="7">
        <v>9.4807428098301294</v>
      </c>
      <c r="R30" s="6">
        <v>3</v>
      </c>
      <c r="S30" s="23">
        <f t="shared" si="3"/>
        <v>3</v>
      </c>
      <c r="T30" s="22">
        <v>1354</v>
      </c>
      <c r="U30" s="6">
        <v>4</v>
      </c>
      <c r="V30" s="23">
        <f t="shared" si="4"/>
        <v>4</v>
      </c>
      <c r="W30" s="32">
        <v>299.33333333333331</v>
      </c>
      <c r="X30" s="8">
        <v>2.8726807421625078</v>
      </c>
      <c r="Y30" s="6">
        <v>4</v>
      </c>
      <c r="Z30" s="23">
        <f t="shared" si="5"/>
        <v>4</v>
      </c>
      <c r="AA30" s="51">
        <f t="shared" si="6"/>
        <v>3</v>
      </c>
      <c r="AB30" s="53">
        <f t="shared" si="7"/>
        <v>3</v>
      </c>
      <c r="AC30" s="64">
        <v>2</v>
      </c>
      <c r="AD30" s="37">
        <f t="shared" si="8"/>
        <v>6</v>
      </c>
      <c r="AE30" s="39">
        <f t="shared" si="9"/>
        <v>3</v>
      </c>
      <c r="AF30" s="39">
        <v>2</v>
      </c>
      <c r="AG30" s="42">
        <f t="shared" si="12"/>
        <v>1</v>
      </c>
      <c r="AH30" s="56">
        <f t="shared" si="13"/>
        <v>3</v>
      </c>
      <c r="AI30" s="9">
        <v>1</v>
      </c>
      <c r="AJ30" s="87">
        <v>6</v>
      </c>
      <c r="AK30" s="9">
        <f t="shared" si="10"/>
        <v>6</v>
      </c>
      <c r="AL30" s="91">
        <f t="shared" si="11"/>
        <v>2</v>
      </c>
    </row>
    <row r="31" spans="1:38" ht="15" x14ac:dyDescent="0.25">
      <c r="A31" s="59">
        <v>24</v>
      </c>
      <c r="B31" s="48" t="s">
        <v>58</v>
      </c>
      <c r="C31" s="22">
        <v>0</v>
      </c>
      <c r="D31" s="6">
        <v>1</v>
      </c>
      <c r="E31" s="6">
        <v>0</v>
      </c>
      <c r="F31" s="6">
        <v>0</v>
      </c>
      <c r="G31" s="6">
        <f t="shared" si="0"/>
        <v>1</v>
      </c>
      <c r="H31" s="5">
        <v>2</v>
      </c>
      <c r="I31" s="23">
        <f t="shared" si="1"/>
        <v>2</v>
      </c>
      <c r="J31" s="22">
        <v>4161</v>
      </c>
      <c r="K31" s="6">
        <v>2674</v>
      </c>
      <c r="L31" s="7">
        <v>64.263398221581355</v>
      </c>
      <c r="M31" s="5">
        <v>3</v>
      </c>
      <c r="N31" s="23">
        <f t="shared" si="2"/>
        <v>3</v>
      </c>
      <c r="O31" s="29">
        <v>658.89</v>
      </c>
      <c r="P31" s="6">
        <v>26</v>
      </c>
      <c r="Q31" s="7">
        <v>3.9460304451425885</v>
      </c>
      <c r="R31" s="6">
        <v>2</v>
      </c>
      <c r="S31" s="23">
        <f t="shared" si="3"/>
        <v>2</v>
      </c>
      <c r="T31" s="22">
        <v>240</v>
      </c>
      <c r="U31" s="6">
        <v>1</v>
      </c>
      <c r="V31" s="23">
        <f t="shared" si="4"/>
        <v>1</v>
      </c>
      <c r="W31" s="32">
        <v>17.333333333333332</v>
      </c>
      <c r="X31" s="8">
        <v>0.66666666666666663</v>
      </c>
      <c r="Y31" s="6">
        <v>3</v>
      </c>
      <c r="Z31" s="23">
        <f t="shared" si="5"/>
        <v>3</v>
      </c>
      <c r="AA31" s="51">
        <f t="shared" si="6"/>
        <v>2.4000000000000004</v>
      </c>
      <c r="AB31" s="53">
        <f t="shared" si="7"/>
        <v>2</v>
      </c>
      <c r="AC31" s="64">
        <v>2</v>
      </c>
      <c r="AD31" s="37">
        <f t="shared" si="8"/>
        <v>4</v>
      </c>
      <c r="AE31" s="39">
        <f t="shared" si="9"/>
        <v>2</v>
      </c>
      <c r="AF31" s="39">
        <v>4</v>
      </c>
      <c r="AG31" s="42">
        <f t="shared" si="12"/>
        <v>-2</v>
      </c>
      <c r="AH31" s="43">
        <f t="shared" si="13"/>
        <v>1</v>
      </c>
      <c r="AI31" s="9">
        <v>1</v>
      </c>
      <c r="AJ31" s="87">
        <v>6</v>
      </c>
      <c r="AK31" s="9">
        <f t="shared" si="10"/>
        <v>6</v>
      </c>
      <c r="AL31" s="91">
        <f t="shared" si="11"/>
        <v>2</v>
      </c>
    </row>
    <row r="32" spans="1:38" ht="15" x14ac:dyDescent="0.25">
      <c r="A32" s="59">
        <v>25</v>
      </c>
      <c r="B32" s="48" t="s">
        <v>59</v>
      </c>
      <c r="C32" s="22">
        <v>1</v>
      </c>
      <c r="D32" s="6">
        <v>2</v>
      </c>
      <c r="E32" s="6">
        <v>0</v>
      </c>
      <c r="F32" s="6">
        <v>2</v>
      </c>
      <c r="G32" s="6">
        <f t="shared" si="0"/>
        <v>3</v>
      </c>
      <c r="H32" s="5">
        <v>3</v>
      </c>
      <c r="I32" s="23">
        <f t="shared" si="1"/>
        <v>3</v>
      </c>
      <c r="J32" s="22">
        <v>10523</v>
      </c>
      <c r="K32" s="6">
        <v>10502</v>
      </c>
      <c r="L32" s="7">
        <v>99.800437137698381</v>
      </c>
      <c r="M32" s="5">
        <v>1</v>
      </c>
      <c r="N32" s="23">
        <f t="shared" si="2"/>
        <v>1</v>
      </c>
      <c r="O32" s="29">
        <v>520.4</v>
      </c>
      <c r="P32" s="6">
        <v>42.5</v>
      </c>
      <c r="Q32" s="7">
        <v>8.1667947732513451</v>
      </c>
      <c r="R32" s="6">
        <v>3</v>
      </c>
      <c r="S32" s="23">
        <f t="shared" si="3"/>
        <v>3</v>
      </c>
      <c r="T32" s="22">
        <v>990</v>
      </c>
      <c r="U32" s="6">
        <v>3</v>
      </c>
      <c r="V32" s="23">
        <f t="shared" si="4"/>
        <v>3</v>
      </c>
      <c r="W32" s="32">
        <v>43</v>
      </c>
      <c r="X32" s="8">
        <v>1.0117647058823529</v>
      </c>
      <c r="Y32" s="6">
        <v>4</v>
      </c>
      <c r="Z32" s="23">
        <f t="shared" si="5"/>
        <v>4</v>
      </c>
      <c r="AA32" s="51">
        <f t="shared" si="6"/>
        <v>2.4000000000000004</v>
      </c>
      <c r="AB32" s="53">
        <f t="shared" si="7"/>
        <v>2</v>
      </c>
      <c r="AC32" s="64">
        <v>2</v>
      </c>
      <c r="AD32" s="37">
        <f t="shared" si="8"/>
        <v>4</v>
      </c>
      <c r="AE32" s="39">
        <f t="shared" si="9"/>
        <v>2</v>
      </c>
      <c r="AF32" s="39">
        <v>2</v>
      </c>
      <c r="AG32" s="42">
        <f t="shared" si="12"/>
        <v>0</v>
      </c>
      <c r="AH32" s="44">
        <f t="shared" si="13"/>
        <v>2</v>
      </c>
      <c r="AI32" s="9">
        <v>1</v>
      </c>
      <c r="AJ32" s="87">
        <v>6</v>
      </c>
      <c r="AK32" s="9">
        <f t="shared" si="10"/>
        <v>6</v>
      </c>
      <c r="AL32" s="91">
        <f t="shared" si="11"/>
        <v>2</v>
      </c>
    </row>
    <row r="33" spans="1:38" ht="15.75" thickBot="1" x14ac:dyDescent="0.3">
      <c r="A33" s="60">
        <v>26</v>
      </c>
      <c r="B33" s="50" t="s">
        <v>60</v>
      </c>
      <c r="C33" s="24">
        <v>5</v>
      </c>
      <c r="D33" s="25">
        <v>1</v>
      </c>
      <c r="E33" s="25">
        <v>1</v>
      </c>
      <c r="F33" s="25">
        <v>0</v>
      </c>
      <c r="G33" s="25">
        <f t="shared" si="0"/>
        <v>7</v>
      </c>
      <c r="H33" s="26">
        <v>4</v>
      </c>
      <c r="I33" s="27">
        <f t="shared" si="1"/>
        <v>4</v>
      </c>
      <c r="J33" s="24">
        <v>4448</v>
      </c>
      <c r="K33" s="25">
        <v>1950</v>
      </c>
      <c r="L33" s="28">
        <v>43.839928057553955</v>
      </c>
      <c r="M33" s="26">
        <v>4</v>
      </c>
      <c r="N33" s="27">
        <f t="shared" si="2"/>
        <v>4</v>
      </c>
      <c r="O33" s="30">
        <v>839.89</v>
      </c>
      <c r="P33" s="25">
        <v>44.2</v>
      </c>
      <c r="Q33" s="28">
        <v>5.2625939111074072</v>
      </c>
      <c r="R33" s="25">
        <v>3</v>
      </c>
      <c r="S33" s="27">
        <f t="shared" si="3"/>
        <v>3</v>
      </c>
      <c r="T33" s="24">
        <v>497</v>
      </c>
      <c r="U33" s="25">
        <v>2</v>
      </c>
      <c r="V33" s="27">
        <f t="shared" si="4"/>
        <v>2</v>
      </c>
      <c r="W33" s="33">
        <v>0.66666666666666663</v>
      </c>
      <c r="X33" s="34">
        <v>1.5082956259426846E-2</v>
      </c>
      <c r="Y33" s="25">
        <v>2</v>
      </c>
      <c r="Z33" s="27">
        <f t="shared" si="5"/>
        <v>2</v>
      </c>
      <c r="AA33" s="51">
        <f t="shared" si="6"/>
        <v>3</v>
      </c>
      <c r="AB33" s="54">
        <f t="shared" si="7"/>
        <v>3</v>
      </c>
      <c r="AC33" s="64">
        <v>2</v>
      </c>
      <c r="AD33" s="37">
        <f t="shared" si="8"/>
        <v>6</v>
      </c>
      <c r="AE33" s="40">
        <f t="shared" si="9"/>
        <v>3</v>
      </c>
      <c r="AF33" s="40">
        <v>3</v>
      </c>
      <c r="AG33" s="42">
        <f t="shared" si="12"/>
        <v>0</v>
      </c>
      <c r="AH33" s="47">
        <f t="shared" si="13"/>
        <v>2</v>
      </c>
      <c r="AI33" s="9">
        <v>1</v>
      </c>
      <c r="AJ33" s="87">
        <v>6</v>
      </c>
      <c r="AK33" s="9">
        <f t="shared" si="10"/>
        <v>6</v>
      </c>
      <c r="AL33" s="91">
        <f t="shared" si="11"/>
        <v>2</v>
      </c>
    </row>
  </sheetData>
  <sortState xmlns:xlrd2="http://schemas.microsoft.com/office/spreadsheetml/2017/richdata2" ref="A8:AL33">
    <sortCondition ref="A8:A33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6:AL33"/>
  <sheetViews>
    <sheetView zoomScale="70" zoomScaleNormal="70" workbookViewId="0">
      <selection activeCell="J37" sqref="J37"/>
    </sheetView>
  </sheetViews>
  <sheetFormatPr defaultColWidth="8.7109375" defaultRowHeight="14.25" x14ac:dyDescent="0.2"/>
  <cols>
    <col min="1" max="1" width="8.7109375" style="1"/>
    <col min="2" max="2" width="23.5703125" style="1" customWidth="1"/>
    <col min="3" max="3" width="8.42578125" style="1" customWidth="1"/>
    <col min="4" max="4" width="11.5703125" style="1" customWidth="1"/>
    <col min="5" max="5" width="13.5703125" style="1" customWidth="1"/>
    <col min="6" max="6" width="8.42578125" style="1" customWidth="1"/>
    <col min="7" max="7" width="15.7109375" style="1" customWidth="1"/>
    <col min="8" max="8" width="8.42578125" style="1" customWidth="1"/>
    <col min="9" max="9" width="13.85546875" style="1" customWidth="1"/>
    <col min="10" max="10" width="9.85546875" style="1" customWidth="1"/>
    <col min="11" max="11" width="13.42578125" style="1" customWidth="1"/>
    <col min="12" max="12" width="11.140625" style="1" customWidth="1"/>
    <col min="13" max="13" width="8.42578125" style="1" customWidth="1"/>
    <col min="14" max="14" width="16.5703125" style="1" customWidth="1"/>
    <col min="15" max="15" width="10.5703125" style="1" customWidth="1"/>
    <col min="16" max="18" width="8.42578125" style="1" customWidth="1"/>
    <col min="19" max="19" width="13.5703125" style="1" customWidth="1"/>
    <col min="20" max="21" width="8.42578125" style="1" customWidth="1"/>
    <col min="22" max="22" width="16" style="1" customWidth="1"/>
    <col min="23" max="25" width="8.42578125" style="1" customWidth="1"/>
    <col min="26" max="26" width="14.42578125" style="1" customWidth="1"/>
    <col min="27" max="27" width="13.5703125" style="1" customWidth="1"/>
    <col min="28" max="28" width="15.85546875" style="1" customWidth="1"/>
    <col min="29" max="29" width="21.28515625" style="2" customWidth="1"/>
    <col min="30" max="30" width="15.7109375" style="2" customWidth="1"/>
    <col min="31" max="31" width="16" style="2" customWidth="1"/>
    <col min="32" max="32" width="17" style="2" customWidth="1"/>
    <col min="33" max="33" width="16.85546875" style="2" customWidth="1"/>
    <col min="34" max="34" width="15.140625" style="2" customWidth="1"/>
    <col min="35" max="35" width="14.5703125" style="2" customWidth="1"/>
    <col min="36" max="36" width="16.85546875" style="2" customWidth="1"/>
    <col min="37" max="37" width="16.28515625" style="2" customWidth="1"/>
    <col min="38" max="38" width="16.42578125" style="1" customWidth="1"/>
    <col min="39" max="16384" width="8.7109375" style="1"/>
  </cols>
  <sheetData>
    <row r="6" spans="1:38" ht="15" thickBot="1" x14ac:dyDescent="0.25"/>
    <row r="7" spans="1:38" ht="96" customHeight="1" x14ac:dyDescent="0.2">
      <c r="A7" s="57" t="s">
        <v>0</v>
      </c>
      <c r="B7" s="58" t="s">
        <v>1</v>
      </c>
      <c r="C7" s="57" t="s">
        <v>2</v>
      </c>
      <c r="D7" s="71" t="s">
        <v>3</v>
      </c>
      <c r="E7" s="71" t="s">
        <v>4</v>
      </c>
      <c r="F7" s="71" t="s">
        <v>5</v>
      </c>
      <c r="G7" s="71" t="s">
        <v>6</v>
      </c>
      <c r="H7" s="71" t="s">
        <v>7</v>
      </c>
      <c r="I7" s="58" t="s">
        <v>8</v>
      </c>
      <c r="J7" s="19" t="s">
        <v>9</v>
      </c>
      <c r="K7" s="20" t="s">
        <v>10</v>
      </c>
      <c r="L7" s="71" t="s">
        <v>11</v>
      </c>
      <c r="M7" s="71" t="s">
        <v>7</v>
      </c>
      <c r="N7" s="58" t="s">
        <v>12</v>
      </c>
      <c r="O7" s="57" t="s">
        <v>13</v>
      </c>
      <c r="P7" s="71" t="s">
        <v>14</v>
      </c>
      <c r="Q7" s="71" t="s">
        <v>15</v>
      </c>
      <c r="R7" s="71" t="s">
        <v>7</v>
      </c>
      <c r="S7" s="58" t="s">
        <v>16</v>
      </c>
      <c r="T7" s="57" t="s">
        <v>17</v>
      </c>
      <c r="U7" s="71" t="s">
        <v>7</v>
      </c>
      <c r="V7" s="58" t="s">
        <v>18</v>
      </c>
      <c r="W7" s="57" t="s">
        <v>19</v>
      </c>
      <c r="X7" s="71" t="s">
        <v>20</v>
      </c>
      <c r="Y7" s="71" t="s">
        <v>7</v>
      </c>
      <c r="Z7" s="58" t="s">
        <v>18</v>
      </c>
      <c r="AA7" s="73" t="s">
        <v>22</v>
      </c>
      <c r="AB7" s="75" t="s">
        <v>23</v>
      </c>
      <c r="AC7" s="70" t="s">
        <v>24</v>
      </c>
      <c r="AD7" s="76" t="s">
        <v>25</v>
      </c>
      <c r="AE7" s="75" t="s">
        <v>26</v>
      </c>
      <c r="AF7" s="75" t="s">
        <v>27</v>
      </c>
      <c r="AG7" s="73" t="s">
        <v>28</v>
      </c>
      <c r="AH7" s="75" t="s">
        <v>29</v>
      </c>
      <c r="AI7" s="69" t="s">
        <v>30</v>
      </c>
      <c r="AJ7" s="69" t="s">
        <v>31</v>
      </c>
      <c r="AK7" s="69" t="s">
        <v>32</v>
      </c>
      <c r="AL7" s="69" t="s">
        <v>33</v>
      </c>
    </row>
    <row r="8" spans="1:38" ht="15" x14ac:dyDescent="0.2">
      <c r="A8" s="59">
        <v>1</v>
      </c>
      <c r="B8" s="48" t="s">
        <v>34</v>
      </c>
      <c r="C8" s="22">
        <v>1</v>
      </c>
      <c r="D8" s="6">
        <v>2</v>
      </c>
      <c r="E8" s="6">
        <v>0</v>
      </c>
      <c r="F8" s="6">
        <v>0</v>
      </c>
      <c r="G8" s="6">
        <f t="shared" ref="G8:G33" si="0">SUM(C8:E8)</f>
        <v>3</v>
      </c>
      <c r="H8" s="5">
        <v>3</v>
      </c>
      <c r="I8" s="23">
        <f t="shared" ref="I8:I33" si="1">H8</f>
        <v>3</v>
      </c>
      <c r="J8" s="22">
        <v>16931</v>
      </c>
      <c r="K8" s="6">
        <v>10927</v>
      </c>
      <c r="L8" s="7">
        <v>64.53842064851456</v>
      </c>
      <c r="M8" s="5">
        <v>3</v>
      </c>
      <c r="N8" s="23">
        <f t="shared" ref="N8:N33" si="2">M8</f>
        <v>3</v>
      </c>
      <c r="O8" s="29">
        <v>1983.64</v>
      </c>
      <c r="P8" s="6">
        <v>82</v>
      </c>
      <c r="Q8" s="7">
        <v>4.1338146034562717</v>
      </c>
      <c r="R8" s="6">
        <v>2</v>
      </c>
      <c r="S8" s="23">
        <f t="shared" ref="S8:S33" si="3">R8</f>
        <v>2</v>
      </c>
      <c r="T8" s="22">
        <v>1878</v>
      </c>
      <c r="U8" s="6">
        <v>4</v>
      </c>
      <c r="V8" s="23">
        <f t="shared" ref="V8:V33" si="4">U8</f>
        <v>4</v>
      </c>
      <c r="W8" s="32">
        <v>14</v>
      </c>
      <c r="X8" s="8">
        <v>0.17073170731707318</v>
      </c>
      <c r="Y8" s="6">
        <v>3</v>
      </c>
      <c r="Z8" s="23">
        <f t="shared" ref="Z8:Z33" si="5">Y8</f>
        <v>3</v>
      </c>
      <c r="AA8" s="51">
        <f t="shared" ref="AA8:AA33" si="6">(0*I8+0.7*N8+0.1*S8+0.1*V8+0.1*Z8)</f>
        <v>3</v>
      </c>
      <c r="AB8" s="53">
        <f t="shared" ref="AB8:AB33" si="7">IF(AA8&lt;1.5,1,IF(AA8&lt;2.5,2,IF(AA8&lt;3.5,3,4)))</f>
        <v>3</v>
      </c>
      <c r="AC8" s="74">
        <v>4</v>
      </c>
      <c r="AD8" s="77">
        <f t="shared" ref="AD8:AD33" si="8">AB8*AC8</f>
        <v>12</v>
      </c>
      <c r="AE8" s="78">
        <f t="shared" ref="AE8:AE33" si="9">IF(AD8&lt;3,1,IF(AD8&lt;5,2,IF(AD8&lt;12,3,4)))</f>
        <v>4</v>
      </c>
      <c r="AF8" s="78">
        <v>2</v>
      </c>
      <c r="AG8" s="80">
        <f>AE8-AF8</f>
        <v>2</v>
      </c>
      <c r="AH8" s="84">
        <f>IF(AG8&lt;-1,1,IF(AG8&lt;1,2,IF(AG8=1,3,4)))</f>
        <v>4</v>
      </c>
      <c r="AI8" s="72">
        <v>2</v>
      </c>
      <c r="AJ8" s="88">
        <v>7</v>
      </c>
      <c r="AK8" s="72">
        <f t="shared" ref="AK8:AK33" si="10">AI8*AJ8</f>
        <v>14</v>
      </c>
      <c r="AL8" s="95">
        <f t="shared" ref="AL8:AL33" si="11">IF(AK8&lt;6,1,IF(AK8&lt;12,2,IF(AK8&lt;18,3,4)))</f>
        <v>3</v>
      </c>
    </row>
    <row r="9" spans="1:38" ht="15" x14ac:dyDescent="0.2">
      <c r="A9" s="59">
        <v>2</v>
      </c>
      <c r="B9" s="48" t="s">
        <v>35</v>
      </c>
      <c r="C9" s="22">
        <v>1</v>
      </c>
      <c r="D9" s="6">
        <v>1</v>
      </c>
      <c r="E9" s="6">
        <v>1</v>
      </c>
      <c r="F9" s="6">
        <v>3</v>
      </c>
      <c r="G9" s="6">
        <f t="shared" si="0"/>
        <v>3</v>
      </c>
      <c r="H9" s="5">
        <v>3</v>
      </c>
      <c r="I9" s="23">
        <f t="shared" si="1"/>
        <v>3</v>
      </c>
      <c r="J9" s="22">
        <v>3582</v>
      </c>
      <c r="K9" s="6">
        <v>2842</v>
      </c>
      <c r="L9" s="7">
        <v>79.341150195421548</v>
      </c>
      <c r="M9" s="5">
        <v>3</v>
      </c>
      <c r="N9" s="23">
        <f t="shared" si="2"/>
        <v>3</v>
      </c>
      <c r="O9" s="29">
        <v>244.9</v>
      </c>
      <c r="P9" s="6">
        <v>22</v>
      </c>
      <c r="Q9" s="7">
        <v>8.9832584728460603</v>
      </c>
      <c r="R9" s="6">
        <v>3</v>
      </c>
      <c r="S9" s="23">
        <f t="shared" si="3"/>
        <v>3</v>
      </c>
      <c r="T9" s="22">
        <v>379</v>
      </c>
      <c r="U9" s="6">
        <v>2</v>
      </c>
      <c r="V9" s="23">
        <f t="shared" si="4"/>
        <v>2</v>
      </c>
      <c r="W9" s="32">
        <v>23</v>
      </c>
      <c r="X9" s="8">
        <v>1.0454545454545454</v>
      </c>
      <c r="Y9" s="6">
        <v>4</v>
      </c>
      <c r="Z9" s="23">
        <f t="shared" si="5"/>
        <v>4</v>
      </c>
      <c r="AA9" s="51">
        <f t="shared" si="6"/>
        <v>2.9999999999999996</v>
      </c>
      <c r="AB9" s="53">
        <f t="shared" si="7"/>
        <v>3</v>
      </c>
      <c r="AC9" s="74">
        <v>3</v>
      </c>
      <c r="AD9" s="77">
        <f t="shared" si="8"/>
        <v>9</v>
      </c>
      <c r="AE9" s="78">
        <f t="shared" si="9"/>
        <v>3</v>
      </c>
      <c r="AF9" s="78">
        <v>2</v>
      </c>
      <c r="AG9" s="80">
        <f>AE9-AF9</f>
        <v>1</v>
      </c>
      <c r="AH9" s="83">
        <f>IF(AG9&lt;-1,1,IF(AG9&lt;1,2,IF(AG9=1,3,4)))</f>
        <v>3</v>
      </c>
      <c r="AI9" s="72">
        <v>2</v>
      </c>
      <c r="AJ9" s="88">
        <v>6</v>
      </c>
      <c r="AK9" s="72">
        <f t="shared" si="10"/>
        <v>12</v>
      </c>
      <c r="AL9" s="95">
        <f t="shared" si="11"/>
        <v>3</v>
      </c>
    </row>
    <row r="10" spans="1:38" ht="25.5" x14ac:dyDescent="0.2">
      <c r="A10" s="59">
        <v>3</v>
      </c>
      <c r="B10" s="49" t="s">
        <v>36</v>
      </c>
      <c r="C10" s="22">
        <v>0</v>
      </c>
      <c r="D10" s="6">
        <v>0</v>
      </c>
      <c r="E10" s="6">
        <v>0</v>
      </c>
      <c r="F10" s="6">
        <v>10</v>
      </c>
      <c r="G10" s="6">
        <f t="shared" si="0"/>
        <v>0</v>
      </c>
      <c r="H10" s="5">
        <v>1</v>
      </c>
      <c r="I10" s="23">
        <f t="shared" si="1"/>
        <v>1</v>
      </c>
      <c r="J10" s="22">
        <v>15021</v>
      </c>
      <c r="K10" s="6">
        <v>14105</v>
      </c>
      <c r="L10" s="7">
        <v>93.90187071433327</v>
      </c>
      <c r="M10" s="5">
        <v>2</v>
      </c>
      <c r="N10" s="23">
        <f t="shared" si="2"/>
        <v>2</v>
      </c>
      <c r="O10" s="29">
        <v>500.85</v>
      </c>
      <c r="P10" s="6">
        <v>44.1</v>
      </c>
      <c r="Q10" s="7">
        <v>8.8050314465408803</v>
      </c>
      <c r="R10" s="6">
        <v>3</v>
      </c>
      <c r="S10" s="23">
        <f t="shared" si="3"/>
        <v>3</v>
      </c>
      <c r="T10" s="22">
        <v>1536</v>
      </c>
      <c r="U10" s="6">
        <v>4</v>
      </c>
      <c r="V10" s="23">
        <f t="shared" si="4"/>
        <v>4</v>
      </c>
      <c r="W10" s="32">
        <v>3.3333333333333335</v>
      </c>
      <c r="X10" s="8">
        <v>7.5585789871504161E-2</v>
      </c>
      <c r="Y10" s="6">
        <v>2</v>
      </c>
      <c r="Z10" s="23">
        <f t="shared" si="5"/>
        <v>2</v>
      </c>
      <c r="AA10" s="51">
        <f t="shared" si="6"/>
        <v>2.3000000000000003</v>
      </c>
      <c r="AB10" s="53">
        <f t="shared" si="7"/>
        <v>2</v>
      </c>
      <c r="AC10" s="74">
        <v>4</v>
      </c>
      <c r="AD10" s="77">
        <f t="shared" si="8"/>
        <v>8</v>
      </c>
      <c r="AE10" s="78">
        <f t="shared" si="9"/>
        <v>3</v>
      </c>
      <c r="AF10" s="78">
        <v>4</v>
      </c>
      <c r="AG10" s="80">
        <f>AE10-AF10</f>
        <v>-1</v>
      </c>
      <c r="AH10" s="82">
        <f>IF(AG10&lt;-1,1,IF(AG10&lt;1,2,IF(AG10=1,3,4)))</f>
        <v>2</v>
      </c>
      <c r="AI10" s="72">
        <v>2</v>
      </c>
      <c r="AJ10" s="88">
        <v>7</v>
      </c>
      <c r="AK10" s="72">
        <f t="shared" si="10"/>
        <v>14</v>
      </c>
      <c r="AL10" s="95">
        <f t="shared" si="11"/>
        <v>3</v>
      </c>
    </row>
    <row r="11" spans="1:38" ht="15" x14ac:dyDescent="0.2">
      <c r="A11" s="59">
        <v>4</v>
      </c>
      <c r="B11" s="48" t="s">
        <v>37</v>
      </c>
      <c r="C11" s="22">
        <v>0</v>
      </c>
      <c r="D11" s="6">
        <v>1</v>
      </c>
      <c r="E11" s="6">
        <v>0</v>
      </c>
      <c r="F11" s="6">
        <v>5</v>
      </c>
      <c r="G11" s="6">
        <f t="shared" si="0"/>
        <v>1</v>
      </c>
      <c r="H11" s="5">
        <v>2</v>
      </c>
      <c r="I11" s="23">
        <f t="shared" si="1"/>
        <v>2</v>
      </c>
      <c r="J11" s="22">
        <v>3945</v>
      </c>
      <c r="K11" s="6">
        <v>2800</v>
      </c>
      <c r="L11" s="7">
        <v>70.975918884664125</v>
      </c>
      <c r="M11" s="5">
        <v>3</v>
      </c>
      <c r="N11" s="23">
        <f t="shared" si="2"/>
        <v>3</v>
      </c>
      <c r="O11" s="29">
        <v>711.89</v>
      </c>
      <c r="P11" s="6">
        <v>45.9</v>
      </c>
      <c r="Q11" s="7">
        <v>6.4476253353748474</v>
      </c>
      <c r="R11" s="6">
        <v>3</v>
      </c>
      <c r="S11" s="23">
        <f t="shared" si="3"/>
        <v>3</v>
      </c>
      <c r="T11" s="22">
        <v>579</v>
      </c>
      <c r="U11" s="6">
        <v>3</v>
      </c>
      <c r="V11" s="23">
        <f t="shared" si="4"/>
        <v>3</v>
      </c>
      <c r="W11" s="32">
        <v>1.6666666666666667</v>
      </c>
      <c r="X11" s="8">
        <v>3.6310820624546117E-2</v>
      </c>
      <c r="Y11" s="6">
        <v>2</v>
      </c>
      <c r="Z11" s="23">
        <f t="shared" si="5"/>
        <v>2</v>
      </c>
      <c r="AA11" s="51">
        <f t="shared" si="6"/>
        <v>2.8999999999999995</v>
      </c>
      <c r="AB11" s="53">
        <f t="shared" si="7"/>
        <v>3</v>
      </c>
      <c r="AC11" s="74">
        <v>2</v>
      </c>
      <c r="AD11" s="77">
        <f t="shared" si="8"/>
        <v>6</v>
      </c>
      <c r="AE11" s="78">
        <f t="shared" si="9"/>
        <v>3</v>
      </c>
      <c r="AF11" s="78">
        <v>3</v>
      </c>
      <c r="AG11" s="80">
        <f>AE11-AF11</f>
        <v>0</v>
      </c>
      <c r="AH11" s="82">
        <f>IF(AG11&lt;-1,1,IF(AG11&lt;1,2,IF(AG11=1,3,4)))</f>
        <v>2</v>
      </c>
      <c r="AI11" s="72">
        <v>2</v>
      </c>
      <c r="AJ11" s="88">
        <v>5</v>
      </c>
      <c r="AK11" s="72">
        <f t="shared" si="10"/>
        <v>10</v>
      </c>
      <c r="AL11" s="94">
        <f t="shared" si="11"/>
        <v>2</v>
      </c>
    </row>
    <row r="12" spans="1:38" ht="15" x14ac:dyDescent="0.2">
      <c r="A12" s="59">
        <v>5</v>
      </c>
      <c r="B12" s="48" t="s">
        <v>38</v>
      </c>
      <c r="C12" s="22">
        <v>8</v>
      </c>
      <c r="D12" s="6">
        <v>3</v>
      </c>
      <c r="E12" s="6">
        <v>0</v>
      </c>
      <c r="F12" s="6">
        <v>5</v>
      </c>
      <c r="G12" s="6">
        <f t="shared" si="0"/>
        <v>11</v>
      </c>
      <c r="H12" s="5">
        <v>4</v>
      </c>
      <c r="I12" s="23">
        <f t="shared" si="1"/>
        <v>4</v>
      </c>
      <c r="J12" s="22">
        <v>8209</v>
      </c>
      <c r="K12" s="6">
        <v>7948</v>
      </c>
      <c r="L12" s="7">
        <v>96.820562796930204</v>
      </c>
      <c r="M12" s="5">
        <v>1</v>
      </c>
      <c r="N12" s="23">
        <f t="shared" si="2"/>
        <v>1</v>
      </c>
      <c r="O12" s="29">
        <v>1234.46</v>
      </c>
      <c r="P12" s="6">
        <v>108.6</v>
      </c>
      <c r="Q12" s="7">
        <v>8.797368890040989</v>
      </c>
      <c r="R12" s="6">
        <v>3</v>
      </c>
      <c r="S12" s="23">
        <f t="shared" si="3"/>
        <v>3</v>
      </c>
      <c r="T12" s="22">
        <v>1682</v>
      </c>
      <c r="U12" s="6">
        <v>4</v>
      </c>
      <c r="V12" s="23">
        <f t="shared" si="4"/>
        <v>4</v>
      </c>
      <c r="W12" s="32">
        <v>36.666666666666664</v>
      </c>
      <c r="X12" s="8">
        <v>0.33763044812768567</v>
      </c>
      <c r="Y12" s="6">
        <v>3</v>
      </c>
      <c r="Z12" s="23">
        <f t="shared" si="5"/>
        <v>3</v>
      </c>
      <c r="AA12" s="51">
        <f t="shared" si="6"/>
        <v>1.7</v>
      </c>
      <c r="AB12" s="53">
        <f t="shared" si="7"/>
        <v>2</v>
      </c>
      <c r="AC12" s="74">
        <v>2</v>
      </c>
      <c r="AD12" s="77">
        <f t="shared" si="8"/>
        <v>4</v>
      </c>
      <c r="AE12" s="78">
        <f t="shared" si="9"/>
        <v>2</v>
      </c>
      <c r="AF12" s="78" t="s">
        <v>39</v>
      </c>
      <c r="AG12" s="80" t="s">
        <v>39</v>
      </c>
      <c r="AH12" s="82">
        <f>AE12</f>
        <v>2</v>
      </c>
      <c r="AI12" s="72">
        <v>2</v>
      </c>
      <c r="AJ12" s="88">
        <v>5</v>
      </c>
      <c r="AK12" s="72">
        <f t="shared" si="10"/>
        <v>10</v>
      </c>
      <c r="AL12" s="94">
        <f t="shared" si="11"/>
        <v>2</v>
      </c>
    </row>
    <row r="13" spans="1:38" ht="15" x14ac:dyDescent="0.2">
      <c r="A13" s="59">
        <v>6</v>
      </c>
      <c r="B13" s="48" t="s">
        <v>40</v>
      </c>
      <c r="C13" s="22">
        <v>3</v>
      </c>
      <c r="D13" s="6">
        <v>1</v>
      </c>
      <c r="E13" s="6">
        <v>0</v>
      </c>
      <c r="F13" s="6">
        <v>71</v>
      </c>
      <c r="G13" s="6">
        <f t="shared" si="0"/>
        <v>4</v>
      </c>
      <c r="H13" s="5">
        <v>3</v>
      </c>
      <c r="I13" s="23">
        <f t="shared" si="1"/>
        <v>3</v>
      </c>
      <c r="J13" s="22">
        <v>10114</v>
      </c>
      <c r="K13" s="6">
        <v>6485</v>
      </c>
      <c r="L13" s="7">
        <v>64.119042910816688</v>
      </c>
      <c r="M13" s="5">
        <v>3</v>
      </c>
      <c r="N13" s="23">
        <f t="shared" si="2"/>
        <v>3</v>
      </c>
      <c r="O13" s="29">
        <v>993.08</v>
      </c>
      <c r="P13" s="6">
        <v>45.3</v>
      </c>
      <c r="Q13" s="7">
        <v>4.561566036975873</v>
      </c>
      <c r="R13" s="6">
        <v>2</v>
      </c>
      <c r="S13" s="23">
        <f t="shared" si="3"/>
        <v>2</v>
      </c>
      <c r="T13" s="22">
        <v>760</v>
      </c>
      <c r="U13" s="6">
        <v>3</v>
      </c>
      <c r="V13" s="23">
        <f t="shared" si="4"/>
        <v>3</v>
      </c>
      <c r="W13" s="32">
        <v>9</v>
      </c>
      <c r="X13" s="8">
        <v>0.19867549668874174</v>
      </c>
      <c r="Y13" s="6">
        <v>3</v>
      </c>
      <c r="Z13" s="23">
        <f t="shared" si="5"/>
        <v>3</v>
      </c>
      <c r="AA13" s="51">
        <f t="shared" si="6"/>
        <v>2.8999999999999995</v>
      </c>
      <c r="AB13" s="53">
        <f t="shared" si="7"/>
        <v>3</v>
      </c>
      <c r="AC13" s="74">
        <v>3</v>
      </c>
      <c r="AD13" s="77">
        <f t="shared" si="8"/>
        <v>9</v>
      </c>
      <c r="AE13" s="78">
        <f t="shared" si="9"/>
        <v>3</v>
      </c>
      <c r="AF13" s="78">
        <v>1</v>
      </c>
      <c r="AG13" s="80">
        <f t="shared" ref="AG13:AG33" si="12">AE13-AF13</f>
        <v>2</v>
      </c>
      <c r="AH13" s="84">
        <f t="shared" ref="AH13:AH33" si="13">IF(AG13&lt;-1,1,IF(AG13&lt;1,2,IF(AG13=1,3,4)))</f>
        <v>4</v>
      </c>
      <c r="AI13" s="72">
        <v>2</v>
      </c>
      <c r="AJ13" s="88">
        <v>7</v>
      </c>
      <c r="AK13" s="72">
        <f t="shared" si="10"/>
        <v>14</v>
      </c>
      <c r="AL13" s="95">
        <f t="shared" si="11"/>
        <v>3</v>
      </c>
    </row>
    <row r="14" spans="1:38" ht="15" x14ac:dyDescent="0.2">
      <c r="A14" s="59">
        <v>7</v>
      </c>
      <c r="B14" s="48" t="s">
        <v>41</v>
      </c>
      <c r="C14" s="22">
        <v>5</v>
      </c>
      <c r="D14" s="6">
        <v>1</v>
      </c>
      <c r="E14" s="6">
        <v>0</v>
      </c>
      <c r="F14" s="6">
        <v>18</v>
      </c>
      <c r="G14" s="6">
        <f t="shared" si="0"/>
        <v>6</v>
      </c>
      <c r="H14" s="5">
        <v>4</v>
      </c>
      <c r="I14" s="23">
        <f t="shared" si="1"/>
        <v>4</v>
      </c>
      <c r="J14" s="22">
        <v>6557</v>
      </c>
      <c r="K14" s="6">
        <v>6250</v>
      </c>
      <c r="L14" s="7">
        <v>95.317980783895081</v>
      </c>
      <c r="M14" s="5">
        <v>1</v>
      </c>
      <c r="N14" s="23">
        <f t="shared" si="2"/>
        <v>1</v>
      </c>
      <c r="O14" s="29">
        <v>831.6</v>
      </c>
      <c r="P14" s="6">
        <v>70.599999999999994</v>
      </c>
      <c r="Q14" s="7">
        <v>8.4896584896584883</v>
      </c>
      <c r="R14" s="6">
        <v>3</v>
      </c>
      <c r="S14" s="23">
        <f t="shared" si="3"/>
        <v>3</v>
      </c>
      <c r="T14" s="22">
        <v>866</v>
      </c>
      <c r="U14" s="6">
        <v>3</v>
      </c>
      <c r="V14" s="23">
        <f t="shared" si="4"/>
        <v>3</v>
      </c>
      <c r="W14" s="32">
        <v>9</v>
      </c>
      <c r="X14" s="8">
        <v>0.12747875354107649</v>
      </c>
      <c r="Y14" s="6">
        <v>3</v>
      </c>
      <c r="Z14" s="23">
        <f t="shared" si="5"/>
        <v>3</v>
      </c>
      <c r="AA14" s="51">
        <f t="shared" si="6"/>
        <v>1.6</v>
      </c>
      <c r="AB14" s="53">
        <f t="shared" si="7"/>
        <v>2</v>
      </c>
      <c r="AC14" s="74">
        <v>1</v>
      </c>
      <c r="AD14" s="77">
        <f t="shared" si="8"/>
        <v>2</v>
      </c>
      <c r="AE14" s="78">
        <f t="shared" si="9"/>
        <v>1</v>
      </c>
      <c r="AF14" s="78">
        <v>2</v>
      </c>
      <c r="AG14" s="80">
        <f t="shared" si="12"/>
        <v>-1</v>
      </c>
      <c r="AH14" s="82">
        <f t="shared" si="13"/>
        <v>2</v>
      </c>
      <c r="AI14" s="72">
        <v>2</v>
      </c>
      <c r="AJ14" s="88">
        <v>5</v>
      </c>
      <c r="AK14" s="72">
        <f t="shared" si="10"/>
        <v>10</v>
      </c>
      <c r="AL14" s="94">
        <f t="shared" si="11"/>
        <v>2</v>
      </c>
    </row>
    <row r="15" spans="1:38" ht="15" x14ac:dyDescent="0.2">
      <c r="A15" s="59">
        <v>8</v>
      </c>
      <c r="B15" s="48" t="s">
        <v>42</v>
      </c>
      <c r="C15" s="22">
        <v>9</v>
      </c>
      <c r="D15" s="6">
        <v>1</v>
      </c>
      <c r="E15" s="6">
        <v>1</v>
      </c>
      <c r="F15" s="6">
        <v>7</v>
      </c>
      <c r="G15" s="6">
        <f t="shared" si="0"/>
        <v>11</v>
      </c>
      <c r="H15" s="5">
        <v>4</v>
      </c>
      <c r="I15" s="23">
        <f t="shared" si="1"/>
        <v>4</v>
      </c>
      <c r="J15" s="22">
        <v>4367</v>
      </c>
      <c r="K15" s="6">
        <v>4358</v>
      </c>
      <c r="L15" s="7">
        <v>99.793908861918936</v>
      </c>
      <c r="M15" s="5">
        <v>1</v>
      </c>
      <c r="N15" s="23">
        <f t="shared" si="2"/>
        <v>1</v>
      </c>
      <c r="O15" s="29">
        <v>485.02</v>
      </c>
      <c r="P15" s="6">
        <v>66.099999999999994</v>
      </c>
      <c r="Q15" s="7">
        <v>13.628303987464433</v>
      </c>
      <c r="R15" s="6">
        <v>4</v>
      </c>
      <c r="S15" s="23">
        <f t="shared" si="3"/>
        <v>4</v>
      </c>
      <c r="T15" s="22">
        <v>1056</v>
      </c>
      <c r="U15" s="6">
        <v>4</v>
      </c>
      <c r="V15" s="23">
        <f t="shared" si="4"/>
        <v>4</v>
      </c>
      <c r="W15" s="32">
        <v>2</v>
      </c>
      <c r="X15" s="8">
        <v>3.0257186081694407E-2</v>
      </c>
      <c r="Y15" s="6">
        <v>2</v>
      </c>
      <c r="Z15" s="23">
        <f t="shared" si="5"/>
        <v>2</v>
      </c>
      <c r="AA15" s="51">
        <f t="shared" si="6"/>
        <v>1.7</v>
      </c>
      <c r="AB15" s="53">
        <f t="shared" si="7"/>
        <v>2</v>
      </c>
      <c r="AC15" s="74">
        <v>1</v>
      </c>
      <c r="AD15" s="77">
        <f t="shared" si="8"/>
        <v>2</v>
      </c>
      <c r="AE15" s="78">
        <f t="shared" si="9"/>
        <v>1</v>
      </c>
      <c r="AF15" s="78">
        <v>3</v>
      </c>
      <c r="AG15" s="80">
        <f t="shared" si="12"/>
        <v>-2</v>
      </c>
      <c r="AH15" s="81">
        <f t="shared" si="13"/>
        <v>1</v>
      </c>
      <c r="AI15" s="72">
        <v>2</v>
      </c>
      <c r="AJ15" s="88">
        <v>5</v>
      </c>
      <c r="AK15" s="72">
        <f t="shared" si="10"/>
        <v>10</v>
      </c>
      <c r="AL15" s="94">
        <f t="shared" si="11"/>
        <v>2</v>
      </c>
    </row>
    <row r="16" spans="1:38" ht="15" x14ac:dyDescent="0.2">
      <c r="A16" s="59">
        <v>9</v>
      </c>
      <c r="B16" s="48" t="s">
        <v>43</v>
      </c>
      <c r="C16" s="22">
        <v>0</v>
      </c>
      <c r="D16" s="6">
        <v>3</v>
      </c>
      <c r="E16" s="6">
        <v>0</v>
      </c>
      <c r="F16" s="6">
        <v>0</v>
      </c>
      <c r="G16" s="6">
        <f t="shared" si="0"/>
        <v>3</v>
      </c>
      <c r="H16" s="5">
        <v>3</v>
      </c>
      <c r="I16" s="23">
        <f t="shared" si="1"/>
        <v>3</v>
      </c>
      <c r="J16" s="22">
        <v>6072</v>
      </c>
      <c r="K16" s="6">
        <v>1893</v>
      </c>
      <c r="L16" s="7">
        <v>31.175889328063242</v>
      </c>
      <c r="M16" s="5">
        <v>4</v>
      </c>
      <c r="N16" s="23">
        <f t="shared" si="2"/>
        <v>4</v>
      </c>
      <c r="O16" s="29">
        <v>1148</v>
      </c>
      <c r="P16" s="6">
        <v>13.1</v>
      </c>
      <c r="Q16" s="7">
        <v>1.1411149825783973</v>
      </c>
      <c r="R16" s="6">
        <v>2</v>
      </c>
      <c r="S16" s="23">
        <f t="shared" si="3"/>
        <v>2</v>
      </c>
      <c r="T16" s="22">
        <v>203</v>
      </c>
      <c r="U16" s="6">
        <v>1</v>
      </c>
      <c r="V16" s="23">
        <f t="shared" si="4"/>
        <v>1</v>
      </c>
      <c r="W16" s="32">
        <v>10</v>
      </c>
      <c r="X16" s="8">
        <v>0.76335877862595425</v>
      </c>
      <c r="Y16" s="6">
        <v>3</v>
      </c>
      <c r="Z16" s="23">
        <f t="shared" si="5"/>
        <v>3</v>
      </c>
      <c r="AA16" s="51">
        <f t="shared" si="6"/>
        <v>3.4000000000000004</v>
      </c>
      <c r="AB16" s="53">
        <f t="shared" si="7"/>
        <v>3</v>
      </c>
      <c r="AC16" s="74">
        <v>3</v>
      </c>
      <c r="AD16" s="77">
        <f t="shared" si="8"/>
        <v>9</v>
      </c>
      <c r="AE16" s="78">
        <f t="shared" si="9"/>
        <v>3</v>
      </c>
      <c r="AF16" s="78">
        <v>3</v>
      </c>
      <c r="AG16" s="80">
        <f t="shared" si="12"/>
        <v>0</v>
      </c>
      <c r="AH16" s="82">
        <f t="shared" si="13"/>
        <v>2</v>
      </c>
      <c r="AI16" s="72">
        <v>2</v>
      </c>
      <c r="AJ16" s="88">
        <v>6</v>
      </c>
      <c r="AK16" s="72">
        <f t="shared" si="10"/>
        <v>12</v>
      </c>
      <c r="AL16" s="95">
        <f t="shared" si="11"/>
        <v>3</v>
      </c>
    </row>
    <row r="17" spans="1:38" ht="15" x14ac:dyDescent="0.2">
      <c r="A17" s="59">
        <v>10</v>
      </c>
      <c r="B17" s="48" t="s">
        <v>44</v>
      </c>
      <c r="C17" s="22">
        <v>0</v>
      </c>
      <c r="D17" s="6">
        <v>0</v>
      </c>
      <c r="E17" s="6">
        <v>2</v>
      </c>
      <c r="F17" s="6">
        <v>1</v>
      </c>
      <c r="G17" s="6">
        <f t="shared" si="0"/>
        <v>2</v>
      </c>
      <c r="H17" s="5">
        <v>3</v>
      </c>
      <c r="I17" s="23">
        <f t="shared" si="1"/>
        <v>3</v>
      </c>
      <c r="J17" s="22">
        <v>4452</v>
      </c>
      <c r="K17" s="6">
        <v>820</v>
      </c>
      <c r="L17" s="7">
        <v>18.418688230008986</v>
      </c>
      <c r="M17" s="5">
        <v>4</v>
      </c>
      <c r="N17" s="23">
        <f t="shared" si="2"/>
        <v>4</v>
      </c>
      <c r="O17" s="29">
        <v>842.89</v>
      </c>
      <c r="P17" s="6">
        <v>6.6</v>
      </c>
      <c r="Q17" s="7">
        <v>0.78302032293656354</v>
      </c>
      <c r="R17" s="6">
        <v>1</v>
      </c>
      <c r="S17" s="23">
        <f t="shared" si="3"/>
        <v>1</v>
      </c>
      <c r="T17" s="22">
        <v>141</v>
      </c>
      <c r="U17" s="6">
        <v>1</v>
      </c>
      <c r="V17" s="23">
        <f t="shared" si="4"/>
        <v>1</v>
      </c>
      <c r="W17" s="32">
        <v>0</v>
      </c>
      <c r="X17" s="8">
        <v>0</v>
      </c>
      <c r="Y17" s="6">
        <v>1</v>
      </c>
      <c r="Z17" s="23">
        <f t="shared" si="5"/>
        <v>1</v>
      </c>
      <c r="AA17" s="51">
        <f t="shared" si="6"/>
        <v>3.1</v>
      </c>
      <c r="AB17" s="53">
        <f t="shared" si="7"/>
        <v>3</v>
      </c>
      <c r="AC17" s="74">
        <v>4</v>
      </c>
      <c r="AD17" s="77">
        <f t="shared" si="8"/>
        <v>12</v>
      </c>
      <c r="AE17" s="78">
        <f t="shared" si="9"/>
        <v>4</v>
      </c>
      <c r="AF17" s="78">
        <v>3</v>
      </c>
      <c r="AG17" s="80">
        <f t="shared" si="12"/>
        <v>1</v>
      </c>
      <c r="AH17" s="83">
        <f t="shared" si="13"/>
        <v>3</v>
      </c>
      <c r="AI17" s="72">
        <v>2</v>
      </c>
      <c r="AJ17" s="88">
        <v>7</v>
      </c>
      <c r="AK17" s="72">
        <f t="shared" si="10"/>
        <v>14</v>
      </c>
      <c r="AL17" s="95">
        <f t="shared" si="11"/>
        <v>3</v>
      </c>
    </row>
    <row r="18" spans="1:38" ht="15" x14ac:dyDescent="0.2">
      <c r="A18" s="59">
        <v>11</v>
      </c>
      <c r="B18" s="48" t="s">
        <v>45</v>
      </c>
      <c r="C18" s="22">
        <v>0</v>
      </c>
      <c r="D18" s="6">
        <v>3</v>
      </c>
      <c r="E18" s="6">
        <v>2</v>
      </c>
      <c r="F18" s="6">
        <v>4</v>
      </c>
      <c r="G18" s="6">
        <f t="shared" si="0"/>
        <v>5</v>
      </c>
      <c r="H18" s="5">
        <v>3</v>
      </c>
      <c r="I18" s="23">
        <f t="shared" si="1"/>
        <v>3</v>
      </c>
      <c r="J18" s="22">
        <v>7381</v>
      </c>
      <c r="K18" s="6">
        <v>2767</v>
      </c>
      <c r="L18" s="7">
        <v>37.488145237772656</v>
      </c>
      <c r="M18" s="5">
        <v>4</v>
      </c>
      <c r="N18" s="23">
        <f t="shared" si="2"/>
        <v>4</v>
      </c>
      <c r="O18" s="29">
        <v>1150.77</v>
      </c>
      <c r="P18" s="6">
        <v>44.6</v>
      </c>
      <c r="Q18" s="7">
        <v>3.8756658585121269</v>
      </c>
      <c r="R18" s="6">
        <v>2</v>
      </c>
      <c r="S18" s="23">
        <f t="shared" si="3"/>
        <v>2</v>
      </c>
      <c r="T18" s="22">
        <v>592</v>
      </c>
      <c r="U18" s="6">
        <v>3</v>
      </c>
      <c r="V18" s="23">
        <f t="shared" si="4"/>
        <v>3</v>
      </c>
      <c r="W18" s="32">
        <v>0</v>
      </c>
      <c r="X18" s="8">
        <v>0</v>
      </c>
      <c r="Y18" s="6">
        <v>1</v>
      </c>
      <c r="Z18" s="23">
        <f t="shared" si="5"/>
        <v>1</v>
      </c>
      <c r="AA18" s="51">
        <f t="shared" si="6"/>
        <v>3.4</v>
      </c>
      <c r="AB18" s="53">
        <f t="shared" si="7"/>
        <v>3</v>
      </c>
      <c r="AC18" s="74">
        <v>4</v>
      </c>
      <c r="AD18" s="77">
        <f t="shared" si="8"/>
        <v>12</v>
      </c>
      <c r="AE18" s="78">
        <f t="shared" si="9"/>
        <v>4</v>
      </c>
      <c r="AF18" s="78">
        <v>3</v>
      </c>
      <c r="AG18" s="80">
        <f t="shared" si="12"/>
        <v>1</v>
      </c>
      <c r="AH18" s="83">
        <f t="shared" si="13"/>
        <v>3</v>
      </c>
      <c r="AI18" s="72">
        <v>2</v>
      </c>
      <c r="AJ18" s="88">
        <v>7</v>
      </c>
      <c r="AK18" s="72">
        <f t="shared" si="10"/>
        <v>14</v>
      </c>
      <c r="AL18" s="95">
        <f t="shared" si="11"/>
        <v>3</v>
      </c>
    </row>
    <row r="19" spans="1:38" ht="15" x14ac:dyDescent="0.2">
      <c r="A19" s="59">
        <v>12</v>
      </c>
      <c r="B19" s="48" t="s">
        <v>46</v>
      </c>
      <c r="C19" s="22">
        <v>2</v>
      </c>
      <c r="D19" s="6">
        <v>2</v>
      </c>
      <c r="E19" s="6">
        <v>1</v>
      </c>
      <c r="F19" s="6">
        <v>2</v>
      </c>
      <c r="G19" s="6">
        <f t="shared" si="0"/>
        <v>5</v>
      </c>
      <c r="H19" s="5">
        <v>3</v>
      </c>
      <c r="I19" s="23">
        <f t="shared" si="1"/>
        <v>3</v>
      </c>
      <c r="J19" s="22">
        <v>7010</v>
      </c>
      <c r="K19" s="6">
        <v>6785</v>
      </c>
      <c r="L19" s="7">
        <v>96.790299572039942</v>
      </c>
      <c r="M19" s="5">
        <v>1</v>
      </c>
      <c r="N19" s="23">
        <f t="shared" si="2"/>
        <v>1</v>
      </c>
      <c r="O19" s="29">
        <v>749.42</v>
      </c>
      <c r="P19" s="6">
        <v>120.3</v>
      </c>
      <c r="Q19" s="7">
        <v>16.052413866723601</v>
      </c>
      <c r="R19" s="6">
        <v>4</v>
      </c>
      <c r="S19" s="23">
        <f t="shared" si="3"/>
        <v>4</v>
      </c>
      <c r="T19" s="22">
        <v>1455</v>
      </c>
      <c r="U19" s="6">
        <v>4</v>
      </c>
      <c r="V19" s="23">
        <f t="shared" si="4"/>
        <v>4</v>
      </c>
      <c r="W19" s="32">
        <v>205</v>
      </c>
      <c r="X19" s="8">
        <v>1.7040731504571904</v>
      </c>
      <c r="Y19" s="6">
        <v>4</v>
      </c>
      <c r="Z19" s="23">
        <f t="shared" si="5"/>
        <v>4</v>
      </c>
      <c r="AA19" s="51">
        <f t="shared" si="6"/>
        <v>1.9</v>
      </c>
      <c r="AB19" s="53">
        <f t="shared" si="7"/>
        <v>2</v>
      </c>
      <c r="AC19" s="74">
        <v>4</v>
      </c>
      <c r="AD19" s="77">
        <f t="shared" si="8"/>
        <v>8</v>
      </c>
      <c r="AE19" s="78">
        <f t="shared" si="9"/>
        <v>3</v>
      </c>
      <c r="AF19" s="78">
        <v>4</v>
      </c>
      <c r="AG19" s="80">
        <f t="shared" si="12"/>
        <v>-1</v>
      </c>
      <c r="AH19" s="82">
        <f t="shared" si="13"/>
        <v>2</v>
      </c>
      <c r="AI19" s="72">
        <v>2</v>
      </c>
      <c r="AJ19" s="88">
        <v>7</v>
      </c>
      <c r="AK19" s="72">
        <f t="shared" si="10"/>
        <v>14</v>
      </c>
      <c r="AL19" s="95">
        <f t="shared" si="11"/>
        <v>3</v>
      </c>
    </row>
    <row r="20" spans="1:38" ht="15" x14ac:dyDescent="0.2">
      <c r="A20" s="59">
        <v>13</v>
      </c>
      <c r="B20" s="48" t="s">
        <v>47</v>
      </c>
      <c r="C20" s="22">
        <v>0</v>
      </c>
      <c r="D20" s="6">
        <v>2</v>
      </c>
      <c r="E20" s="6">
        <v>2</v>
      </c>
      <c r="F20" s="6">
        <v>10</v>
      </c>
      <c r="G20" s="6">
        <f t="shared" si="0"/>
        <v>4</v>
      </c>
      <c r="H20" s="5">
        <v>3</v>
      </c>
      <c r="I20" s="23">
        <f t="shared" si="1"/>
        <v>3</v>
      </c>
      <c r="J20" s="22">
        <v>6001</v>
      </c>
      <c r="K20" s="6">
        <v>4540</v>
      </c>
      <c r="L20" s="7">
        <v>75.654057657057152</v>
      </c>
      <c r="M20" s="5">
        <v>3</v>
      </c>
      <c r="N20" s="23">
        <f t="shared" si="2"/>
        <v>3</v>
      </c>
      <c r="O20" s="29">
        <v>479.89</v>
      </c>
      <c r="P20" s="6">
        <v>21.9</v>
      </c>
      <c r="Q20" s="7">
        <v>4.5635458125820501</v>
      </c>
      <c r="R20" s="6">
        <v>2</v>
      </c>
      <c r="S20" s="23">
        <f t="shared" si="3"/>
        <v>2</v>
      </c>
      <c r="T20" s="22">
        <v>631</v>
      </c>
      <c r="U20" s="6">
        <v>3</v>
      </c>
      <c r="V20" s="23">
        <f t="shared" si="4"/>
        <v>3</v>
      </c>
      <c r="W20" s="32">
        <v>52</v>
      </c>
      <c r="X20" s="8">
        <v>2.3744292237442925</v>
      </c>
      <c r="Y20" s="6">
        <v>4</v>
      </c>
      <c r="Z20" s="23">
        <f t="shared" si="5"/>
        <v>4</v>
      </c>
      <c r="AA20" s="51">
        <f t="shared" si="6"/>
        <v>2.9999999999999996</v>
      </c>
      <c r="AB20" s="53">
        <f t="shared" si="7"/>
        <v>3</v>
      </c>
      <c r="AC20" s="74">
        <v>3</v>
      </c>
      <c r="AD20" s="77">
        <f t="shared" si="8"/>
        <v>9</v>
      </c>
      <c r="AE20" s="78">
        <f t="shared" si="9"/>
        <v>3</v>
      </c>
      <c r="AF20" s="78">
        <v>2</v>
      </c>
      <c r="AG20" s="80">
        <f t="shared" si="12"/>
        <v>1</v>
      </c>
      <c r="AH20" s="83">
        <f t="shared" si="13"/>
        <v>3</v>
      </c>
      <c r="AI20" s="72">
        <v>2</v>
      </c>
      <c r="AJ20" s="88">
        <v>6</v>
      </c>
      <c r="AK20" s="72">
        <f t="shared" si="10"/>
        <v>12</v>
      </c>
      <c r="AL20" s="95">
        <f t="shared" si="11"/>
        <v>3</v>
      </c>
    </row>
    <row r="21" spans="1:38" ht="15" x14ac:dyDescent="0.2">
      <c r="A21" s="59">
        <v>14</v>
      </c>
      <c r="B21" s="48" t="s">
        <v>48</v>
      </c>
      <c r="C21" s="22">
        <v>9</v>
      </c>
      <c r="D21" s="6">
        <v>0</v>
      </c>
      <c r="E21" s="6">
        <v>4</v>
      </c>
      <c r="F21" s="6">
        <v>16</v>
      </c>
      <c r="G21" s="6">
        <f t="shared" si="0"/>
        <v>13</v>
      </c>
      <c r="H21" s="5">
        <v>4</v>
      </c>
      <c r="I21" s="23">
        <f t="shared" si="1"/>
        <v>4</v>
      </c>
      <c r="J21" s="22">
        <v>7685</v>
      </c>
      <c r="K21" s="6">
        <v>2768</v>
      </c>
      <c r="L21" s="7">
        <v>36.018217306441116</v>
      </c>
      <c r="M21" s="5">
        <v>4</v>
      </c>
      <c r="N21" s="23">
        <f t="shared" si="2"/>
        <v>4</v>
      </c>
      <c r="O21" s="29">
        <v>1032.57</v>
      </c>
      <c r="P21" s="6">
        <v>26.4</v>
      </c>
      <c r="Q21" s="7">
        <v>2.556727388942154</v>
      </c>
      <c r="R21" s="6">
        <v>2</v>
      </c>
      <c r="S21" s="23">
        <f t="shared" si="3"/>
        <v>2</v>
      </c>
      <c r="T21" s="22">
        <v>554</v>
      </c>
      <c r="U21" s="6">
        <v>3</v>
      </c>
      <c r="V21" s="23">
        <f t="shared" si="4"/>
        <v>3</v>
      </c>
      <c r="W21" s="32">
        <v>11.333333333333334</v>
      </c>
      <c r="X21" s="8">
        <v>0.42929292929292934</v>
      </c>
      <c r="Y21" s="6">
        <v>3</v>
      </c>
      <c r="Z21" s="23">
        <f t="shared" si="5"/>
        <v>3</v>
      </c>
      <c r="AA21" s="51">
        <f t="shared" si="6"/>
        <v>3.5999999999999996</v>
      </c>
      <c r="AB21" s="53">
        <f t="shared" si="7"/>
        <v>4</v>
      </c>
      <c r="AC21" s="74">
        <v>3</v>
      </c>
      <c r="AD21" s="77">
        <f t="shared" si="8"/>
        <v>12</v>
      </c>
      <c r="AE21" s="78">
        <f t="shared" si="9"/>
        <v>4</v>
      </c>
      <c r="AF21" s="78">
        <v>2</v>
      </c>
      <c r="AG21" s="80">
        <f t="shared" si="12"/>
        <v>2</v>
      </c>
      <c r="AH21" s="84">
        <f t="shared" si="13"/>
        <v>4</v>
      </c>
      <c r="AI21" s="72">
        <v>2</v>
      </c>
      <c r="AJ21" s="88">
        <v>6</v>
      </c>
      <c r="AK21" s="72">
        <f t="shared" si="10"/>
        <v>12</v>
      </c>
      <c r="AL21" s="95">
        <f t="shared" si="11"/>
        <v>3</v>
      </c>
    </row>
    <row r="22" spans="1:38" ht="15" x14ac:dyDescent="0.2">
      <c r="A22" s="59">
        <v>15</v>
      </c>
      <c r="B22" s="48" t="s">
        <v>49</v>
      </c>
      <c r="C22" s="22">
        <v>2</v>
      </c>
      <c r="D22" s="6">
        <v>1</v>
      </c>
      <c r="E22" s="6">
        <v>0</v>
      </c>
      <c r="F22" s="6">
        <v>1</v>
      </c>
      <c r="G22" s="6">
        <f t="shared" si="0"/>
        <v>3</v>
      </c>
      <c r="H22" s="5">
        <v>3</v>
      </c>
      <c r="I22" s="23">
        <f t="shared" si="1"/>
        <v>3</v>
      </c>
      <c r="J22" s="22">
        <v>6392</v>
      </c>
      <c r="K22" s="6">
        <v>4965</v>
      </c>
      <c r="L22" s="7">
        <v>77.675219023779718</v>
      </c>
      <c r="M22" s="5">
        <v>3</v>
      </c>
      <c r="N22" s="23">
        <f t="shared" si="2"/>
        <v>3</v>
      </c>
      <c r="O22" s="29">
        <v>798.55</v>
      </c>
      <c r="P22" s="6">
        <v>42.3</v>
      </c>
      <c r="Q22" s="7">
        <v>5.2971009955544428</v>
      </c>
      <c r="R22" s="6">
        <v>3</v>
      </c>
      <c r="S22" s="23">
        <f t="shared" si="3"/>
        <v>3</v>
      </c>
      <c r="T22" s="22">
        <v>838</v>
      </c>
      <c r="U22" s="6">
        <v>3</v>
      </c>
      <c r="V22" s="23">
        <f t="shared" si="4"/>
        <v>3</v>
      </c>
      <c r="W22" s="32">
        <v>2.3333333333333335</v>
      </c>
      <c r="X22" s="8">
        <v>5.5161544523246661E-2</v>
      </c>
      <c r="Y22" s="6">
        <v>2</v>
      </c>
      <c r="Z22" s="23">
        <f t="shared" si="5"/>
        <v>2</v>
      </c>
      <c r="AA22" s="51">
        <f t="shared" si="6"/>
        <v>2.8999999999999995</v>
      </c>
      <c r="AB22" s="53">
        <f t="shared" si="7"/>
        <v>3</v>
      </c>
      <c r="AC22" s="74">
        <v>3</v>
      </c>
      <c r="AD22" s="77">
        <f t="shared" si="8"/>
        <v>9</v>
      </c>
      <c r="AE22" s="78">
        <f t="shared" si="9"/>
        <v>3</v>
      </c>
      <c r="AF22" s="78">
        <v>2</v>
      </c>
      <c r="AG22" s="80">
        <f t="shared" si="12"/>
        <v>1</v>
      </c>
      <c r="AH22" s="83">
        <f t="shared" si="13"/>
        <v>3</v>
      </c>
      <c r="AI22" s="72">
        <v>2</v>
      </c>
      <c r="AJ22" s="88">
        <v>7</v>
      </c>
      <c r="AK22" s="72">
        <f t="shared" si="10"/>
        <v>14</v>
      </c>
      <c r="AL22" s="95">
        <f t="shared" si="11"/>
        <v>3</v>
      </c>
    </row>
    <row r="23" spans="1:38" ht="15" x14ac:dyDescent="0.2">
      <c r="A23" s="59">
        <v>16</v>
      </c>
      <c r="B23" s="48" t="s">
        <v>50</v>
      </c>
      <c r="C23" s="22">
        <v>0</v>
      </c>
      <c r="D23" s="6">
        <v>0</v>
      </c>
      <c r="E23" s="6">
        <v>1</v>
      </c>
      <c r="F23" s="6">
        <v>0</v>
      </c>
      <c r="G23" s="6">
        <f t="shared" si="0"/>
        <v>1</v>
      </c>
      <c r="H23" s="5">
        <v>2</v>
      </c>
      <c r="I23" s="23">
        <f t="shared" si="1"/>
        <v>2</v>
      </c>
      <c r="J23" s="22">
        <v>8423</v>
      </c>
      <c r="K23" s="6">
        <v>5915</v>
      </c>
      <c r="L23" s="7">
        <v>70.224385610827497</v>
      </c>
      <c r="M23" s="5">
        <v>3</v>
      </c>
      <c r="N23" s="23">
        <f t="shared" si="2"/>
        <v>3</v>
      </c>
      <c r="O23" s="29">
        <v>1292.9100000000001</v>
      </c>
      <c r="P23" s="6">
        <v>68.3</v>
      </c>
      <c r="Q23" s="7">
        <v>5.2826569521467075</v>
      </c>
      <c r="R23" s="6">
        <v>3</v>
      </c>
      <c r="S23" s="23">
        <f t="shared" si="3"/>
        <v>3</v>
      </c>
      <c r="T23" s="22">
        <v>971</v>
      </c>
      <c r="U23" s="6">
        <v>3</v>
      </c>
      <c r="V23" s="23">
        <f t="shared" si="4"/>
        <v>3</v>
      </c>
      <c r="W23" s="32">
        <v>20.666666666666668</v>
      </c>
      <c r="X23" s="8">
        <v>0.30258662762323085</v>
      </c>
      <c r="Y23" s="6">
        <v>3</v>
      </c>
      <c r="Z23" s="23">
        <f t="shared" si="5"/>
        <v>3</v>
      </c>
      <c r="AA23" s="51">
        <f t="shared" si="6"/>
        <v>2.9999999999999991</v>
      </c>
      <c r="AB23" s="53">
        <f t="shared" si="7"/>
        <v>3</v>
      </c>
      <c r="AC23" s="74">
        <v>2</v>
      </c>
      <c r="AD23" s="77">
        <f t="shared" si="8"/>
        <v>6</v>
      </c>
      <c r="AE23" s="78">
        <f t="shared" si="9"/>
        <v>3</v>
      </c>
      <c r="AF23" s="78">
        <v>3</v>
      </c>
      <c r="AG23" s="80">
        <f t="shared" si="12"/>
        <v>0</v>
      </c>
      <c r="AH23" s="82">
        <f t="shared" si="13"/>
        <v>2</v>
      </c>
      <c r="AI23" s="72">
        <v>2</v>
      </c>
      <c r="AJ23" s="88">
        <v>5</v>
      </c>
      <c r="AK23" s="72">
        <f t="shared" si="10"/>
        <v>10</v>
      </c>
      <c r="AL23" s="94">
        <f t="shared" si="11"/>
        <v>2</v>
      </c>
    </row>
    <row r="24" spans="1:38" ht="15" x14ac:dyDescent="0.2">
      <c r="A24" s="59">
        <v>17</v>
      </c>
      <c r="B24" s="48" t="s">
        <v>51</v>
      </c>
      <c r="C24" s="22">
        <v>9</v>
      </c>
      <c r="D24" s="6">
        <v>2</v>
      </c>
      <c r="E24" s="6">
        <v>1</v>
      </c>
      <c r="F24" s="6">
        <v>1</v>
      </c>
      <c r="G24" s="6">
        <f t="shared" si="0"/>
        <v>12</v>
      </c>
      <c r="H24" s="5">
        <v>4</v>
      </c>
      <c r="I24" s="23">
        <f t="shared" si="1"/>
        <v>4</v>
      </c>
      <c r="J24" s="22">
        <v>9748</v>
      </c>
      <c r="K24" s="6">
        <v>4000</v>
      </c>
      <c r="L24" s="7">
        <v>41.034058268362742</v>
      </c>
      <c r="M24" s="5">
        <v>4</v>
      </c>
      <c r="N24" s="23">
        <f t="shared" si="2"/>
        <v>4</v>
      </c>
      <c r="O24" s="29">
        <v>1350.37</v>
      </c>
      <c r="P24" s="6">
        <v>16.899999999999999</v>
      </c>
      <c r="Q24" s="7">
        <v>1.2515088457237646</v>
      </c>
      <c r="R24" s="6">
        <v>2</v>
      </c>
      <c r="S24" s="23">
        <f t="shared" si="3"/>
        <v>2</v>
      </c>
      <c r="T24" s="22">
        <v>388</v>
      </c>
      <c r="U24" s="6">
        <v>2</v>
      </c>
      <c r="V24" s="23">
        <f t="shared" si="4"/>
        <v>2</v>
      </c>
      <c r="W24" s="32">
        <v>5</v>
      </c>
      <c r="X24" s="8">
        <v>0.29585798816568049</v>
      </c>
      <c r="Y24" s="6">
        <v>3</v>
      </c>
      <c r="Z24" s="23">
        <f t="shared" si="5"/>
        <v>3</v>
      </c>
      <c r="AA24" s="51">
        <f t="shared" si="6"/>
        <v>3.5</v>
      </c>
      <c r="AB24" s="53">
        <f t="shared" si="7"/>
        <v>4</v>
      </c>
      <c r="AC24" s="74">
        <v>3</v>
      </c>
      <c r="AD24" s="77">
        <f t="shared" si="8"/>
        <v>12</v>
      </c>
      <c r="AE24" s="78">
        <f t="shared" si="9"/>
        <v>4</v>
      </c>
      <c r="AF24" s="78">
        <v>3</v>
      </c>
      <c r="AG24" s="80">
        <f t="shared" si="12"/>
        <v>1</v>
      </c>
      <c r="AH24" s="83">
        <f t="shared" si="13"/>
        <v>3</v>
      </c>
      <c r="AI24" s="72">
        <v>2</v>
      </c>
      <c r="AJ24" s="88">
        <v>6</v>
      </c>
      <c r="AK24" s="72">
        <f t="shared" si="10"/>
        <v>12</v>
      </c>
      <c r="AL24" s="95">
        <f t="shared" si="11"/>
        <v>3</v>
      </c>
    </row>
    <row r="25" spans="1:38" ht="15" x14ac:dyDescent="0.2">
      <c r="A25" s="59">
        <v>18</v>
      </c>
      <c r="B25" s="48" t="s">
        <v>52</v>
      </c>
      <c r="C25" s="22">
        <v>0</v>
      </c>
      <c r="D25" s="6">
        <v>0</v>
      </c>
      <c r="E25" s="6">
        <v>0</v>
      </c>
      <c r="F25" s="6">
        <v>0</v>
      </c>
      <c r="G25" s="6">
        <f t="shared" si="0"/>
        <v>0</v>
      </c>
      <c r="H25" s="5">
        <v>1</v>
      </c>
      <c r="I25" s="23">
        <f t="shared" si="1"/>
        <v>1</v>
      </c>
      <c r="J25" s="22">
        <v>9453</v>
      </c>
      <c r="K25" s="6">
        <v>6802</v>
      </c>
      <c r="L25" s="7">
        <v>71.955992806516448</v>
      </c>
      <c r="M25" s="5">
        <v>3</v>
      </c>
      <c r="N25" s="23">
        <f t="shared" si="2"/>
        <v>3</v>
      </c>
      <c r="O25" s="29">
        <v>841.48</v>
      </c>
      <c r="P25" s="6">
        <v>48.2</v>
      </c>
      <c r="Q25" s="7">
        <v>5.7280030422588775</v>
      </c>
      <c r="R25" s="6">
        <v>3</v>
      </c>
      <c r="S25" s="23">
        <f t="shared" si="3"/>
        <v>3</v>
      </c>
      <c r="T25" s="22">
        <v>919</v>
      </c>
      <c r="U25" s="6">
        <v>3</v>
      </c>
      <c r="V25" s="23">
        <f t="shared" si="4"/>
        <v>3</v>
      </c>
      <c r="W25" s="32">
        <v>0.33333333333333331</v>
      </c>
      <c r="X25" s="8">
        <v>6.9156293222683253E-3</v>
      </c>
      <c r="Y25" s="6">
        <v>1</v>
      </c>
      <c r="Z25" s="23">
        <f t="shared" si="5"/>
        <v>1</v>
      </c>
      <c r="AA25" s="51">
        <f t="shared" si="6"/>
        <v>2.7999999999999994</v>
      </c>
      <c r="AB25" s="53">
        <f t="shared" si="7"/>
        <v>3</v>
      </c>
      <c r="AC25" s="74">
        <v>3</v>
      </c>
      <c r="AD25" s="77">
        <f t="shared" si="8"/>
        <v>9</v>
      </c>
      <c r="AE25" s="78">
        <f t="shared" si="9"/>
        <v>3</v>
      </c>
      <c r="AF25" s="78">
        <v>2</v>
      </c>
      <c r="AG25" s="80">
        <f t="shared" si="12"/>
        <v>1</v>
      </c>
      <c r="AH25" s="83">
        <f t="shared" si="13"/>
        <v>3</v>
      </c>
      <c r="AI25" s="72">
        <v>2</v>
      </c>
      <c r="AJ25" s="88">
        <v>6</v>
      </c>
      <c r="AK25" s="72">
        <f t="shared" si="10"/>
        <v>12</v>
      </c>
      <c r="AL25" s="95">
        <f t="shared" si="11"/>
        <v>3</v>
      </c>
    </row>
    <row r="26" spans="1:38" ht="15" x14ac:dyDescent="0.2">
      <c r="A26" s="59">
        <v>19</v>
      </c>
      <c r="B26" s="48" t="s">
        <v>53</v>
      </c>
      <c r="C26" s="22">
        <v>1</v>
      </c>
      <c r="D26" s="6">
        <v>0</v>
      </c>
      <c r="E26" s="6">
        <v>0</v>
      </c>
      <c r="F26" s="6">
        <v>1</v>
      </c>
      <c r="G26" s="6">
        <f t="shared" si="0"/>
        <v>1</v>
      </c>
      <c r="H26" s="5">
        <v>2</v>
      </c>
      <c r="I26" s="23">
        <f t="shared" si="1"/>
        <v>2</v>
      </c>
      <c r="J26" s="22">
        <v>5124</v>
      </c>
      <c r="K26" s="6">
        <v>1400</v>
      </c>
      <c r="L26" s="7">
        <v>27.3224043715847</v>
      </c>
      <c r="M26" s="5">
        <v>4</v>
      </c>
      <c r="N26" s="23">
        <f t="shared" si="2"/>
        <v>4</v>
      </c>
      <c r="O26" s="29">
        <v>964.89</v>
      </c>
      <c r="P26" s="6">
        <v>13.1</v>
      </c>
      <c r="Q26" s="7">
        <v>1.3576677134181099</v>
      </c>
      <c r="R26" s="6">
        <v>2</v>
      </c>
      <c r="S26" s="23">
        <f t="shared" si="3"/>
        <v>2</v>
      </c>
      <c r="T26" s="22">
        <v>388</v>
      </c>
      <c r="U26" s="6">
        <v>2</v>
      </c>
      <c r="V26" s="23">
        <f t="shared" si="4"/>
        <v>2</v>
      </c>
      <c r="W26" s="32">
        <v>3</v>
      </c>
      <c r="X26" s="8">
        <v>0.22900763358778625</v>
      </c>
      <c r="Y26" s="6">
        <v>3</v>
      </c>
      <c r="Z26" s="23">
        <f t="shared" si="5"/>
        <v>3</v>
      </c>
      <c r="AA26" s="51">
        <f t="shared" si="6"/>
        <v>3.5</v>
      </c>
      <c r="AB26" s="53">
        <f t="shared" si="7"/>
        <v>4</v>
      </c>
      <c r="AC26" s="74">
        <v>4</v>
      </c>
      <c r="AD26" s="77">
        <f t="shared" si="8"/>
        <v>16</v>
      </c>
      <c r="AE26" s="78">
        <f t="shared" si="9"/>
        <v>4</v>
      </c>
      <c r="AF26" s="78">
        <v>2</v>
      </c>
      <c r="AG26" s="80">
        <f t="shared" si="12"/>
        <v>2</v>
      </c>
      <c r="AH26" s="84">
        <f t="shared" si="13"/>
        <v>4</v>
      </c>
      <c r="AI26" s="72">
        <v>2</v>
      </c>
      <c r="AJ26" s="88">
        <v>7</v>
      </c>
      <c r="AK26" s="72">
        <f t="shared" si="10"/>
        <v>14</v>
      </c>
      <c r="AL26" s="95">
        <f t="shared" si="11"/>
        <v>3</v>
      </c>
    </row>
    <row r="27" spans="1:38" ht="15" x14ac:dyDescent="0.2">
      <c r="A27" s="59">
        <v>20</v>
      </c>
      <c r="B27" s="48" t="s">
        <v>54</v>
      </c>
      <c r="C27" s="22">
        <v>1</v>
      </c>
      <c r="D27" s="6">
        <v>1</v>
      </c>
      <c r="E27" s="6">
        <v>2</v>
      </c>
      <c r="F27" s="6">
        <v>6</v>
      </c>
      <c r="G27" s="6">
        <f t="shared" si="0"/>
        <v>4</v>
      </c>
      <c r="H27" s="5">
        <v>3</v>
      </c>
      <c r="I27" s="23">
        <f t="shared" si="1"/>
        <v>3</v>
      </c>
      <c r="J27" s="22">
        <v>4248</v>
      </c>
      <c r="K27" s="6">
        <v>2484</v>
      </c>
      <c r="L27" s="7">
        <v>58.474576271186443</v>
      </c>
      <c r="M27" s="5">
        <v>3</v>
      </c>
      <c r="N27" s="23">
        <f t="shared" si="2"/>
        <v>3</v>
      </c>
      <c r="O27" s="29">
        <v>592.07000000000005</v>
      </c>
      <c r="P27" s="6">
        <v>39.9</v>
      </c>
      <c r="Q27" s="7">
        <v>6.7390680156062626</v>
      </c>
      <c r="R27" s="6">
        <v>3</v>
      </c>
      <c r="S27" s="23">
        <f t="shared" si="3"/>
        <v>3</v>
      </c>
      <c r="T27" s="22">
        <v>432</v>
      </c>
      <c r="U27" s="6">
        <v>2</v>
      </c>
      <c r="V27" s="23">
        <f t="shared" si="4"/>
        <v>2</v>
      </c>
      <c r="W27" s="32">
        <v>5.333333333333333</v>
      </c>
      <c r="X27" s="8">
        <v>0.13366750208855471</v>
      </c>
      <c r="Y27" s="6">
        <v>3</v>
      </c>
      <c r="Z27" s="23">
        <f t="shared" si="5"/>
        <v>3</v>
      </c>
      <c r="AA27" s="51">
        <f t="shared" si="6"/>
        <v>2.8999999999999995</v>
      </c>
      <c r="AB27" s="53">
        <f t="shared" si="7"/>
        <v>3</v>
      </c>
      <c r="AC27" s="74">
        <v>3</v>
      </c>
      <c r="AD27" s="77">
        <f t="shared" si="8"/>
        <v>9</v>
      </c>
      <c r="AE27" s="78">
        <f t="shared" si="9"/>
        <v>3</v>
      </c>
      <c r="AF27" s="78">
        <v>2</v>
      </c>
      <c r="AG27" s="80">
        <f t="shared" si="12"/>
        <v>1</v>
      </c>
      <c r="AH27" s="83">
        <f t="shared" si="13"/>
        <v>3</v>
      </c>
      <c r="AI27" s="72">
        <v>2</v>
      </c>
      <c r="AJ27" s="88">
        <v>6</v>
      </c>
      <c r="AK27" s="72">
        <f t="shared" si="10"/>
        <v>12</v>
      </c>
      <c r="AL27" s="95">
        <f t="shared" si="11"/>
        <v>3</v>
      </c>
    </row>
    <row r="28" spans="1:38" ht="15" x14ac:dyDescent="0.2">
      <c r="A28" s="59">
        <v>21</v>
      </c>
      <c r="B28" s="48" t="s">
        <v>55</v>
      </c>
      <c r="C28" s="22">
        <v>1</v>
      </c>
      <c r="D28" s="6">
        <v>1</v>
      </c>
      <c r="E28" s="6">
        <v>2</v>
      </c>
      <c r="F28" s="6">
        <v>2</v>
      </c>
      <c r="G28" s="6">
        <f t="shared" si="0"/>
        <v>4</v>
      </c>
      <c r="H28" s="5">
        <v>3</v>
      </c>
      <c r="I28" s="23">
        <f t="shared" si="1"/>
        <v>3</v>
      </c>
      <c r="J28" s="22">
        <v>5258</v>
      </c>
      <c r="K28" s="6">
        <v>2555</v>
      </c>
      <c r="L28" s="7">
        <v>48.592620768352987</v>
      </c>
      <c r="M28" s="5">
        <v>4</v>
      </c>
      <c r="N28" s="23">
        <f t="shared" si="2"/>
        <v>4</v>
      </c>
      <c r="O28" s="29">
        <v>966.22</v>
      </c>
      <c r="P28" s="6">
        <v>39.4</v>
      </c>
      <c r="Q28" s="7">
        <v>4.0777462689656598</v>
      </c>
      <c r="R28" s="6">
        <v>2</v>
      </c>
      <c r="S28" s="23">
        <f t="shared" si="3"/>
        <v>2</v>
      </c>
      <c r="T28" s="22">
        <v>634</v>
      </c>
      <c r="U28" s="6">
        <v>3</v>
      </c>
      <c r="V28" s="23">
        <f t="shared" si="4"/>
        <v>3</v>
      </c>
      <c r="W28" s="32">
        <v>4</v>
      </c>
      <c r="X28" s="8">
        <v>0.10152284263959391</v>
      </c>
      <c r="Y28" s="6">
        <v>2</v>
      </c>
      <c r="Z28" s="23">
        <f t="shared" si="5"/>
        <v>2</v>
      </c>
      <c r="AA28" s="51">
        <f t="shared" si="6"/>
        <v>3.5</v>
      </c>
      <c r="AB28" s="53">
        <f t="shared" si="7"/>
        <v>4</v>
      </c>
      <c r="AC28" s="74">
        <v>2</v>
      </c>
      <c r="AD28" s="77">
        <f t="shared" si="8"/>
        <v>8</v>
      </c>
      <c r="AE28" s="78">
        <f t="shared" si="9"/>
        <v>3</v>
      </c>
      <c r="AF28" s="78">
        <v>3</v>
      </c>
      <c r="AG28" s="80">
        <f t="shared" si="12"/>
        <v>0</v>
      </c>
      <c r="AH28" s="82">
        <f t="shared" si="13"/>
        <v>2</v>
      </c>
      <c r="AI28" s="72">
        <v>2</v>
      </c>
      <c r="AJ28" s="88">
        <v>5</v>
      </c>
      <c r="AK28" s="72">
        <f t="shared" si="10"/>
        <v>10</v>
      </c>
      <c r="AL28" s="94">
        <f t="shared" si="11"/>
        <v>2</v>
      </c>
    </row>
    <row r="29" spans="1:38" ht="15" x14ac:dyDescent="0.2">
      <c r="A29" s="59">
        <v>22</v>
      </c>
      <c r="B29" s="48" t="s">
        <v>56</v>
      </c>
      <c r="C29" s="22">
        <v>5</v>
      </c>
      <c r="D29" s="6">
        <v>2</v>
      </c>
      <c r="E29" s="6">
        <v>0</v>
      </c>
      <c r="F29" s="6">
        <v>86</v>
      </c>
      <c r="G29" s="6">
        <f t="shared" si="0"/>
        <v>7</v>
      </c>
      <c r="H29" s="5">
        <v>4</v>
      </c>
      <c r="I29" s="23">
        <f t="shared" si="1"/>
        <v>4</v>
      </c>
      <c r="J29" s="22">
        <v>77366</v>
      </c>
      <c r="K29" s="6">
        <v>70676</v>
      </c>
      <c r="L29" s="7">
        <v>91.35279063154357</v>
      </c>
      <c r="M29" s="5">
        <v>2</v>
      </c>
      <c r="N29" s="23">
        <f t="shared" si="2"/>
        <v>2</v>
      </c>
      <c r="O29" s="29">
        <v>3197.63</v>
      </c>
      <c r="P29" s="6">
        <v>289.7</v>
      </c>
      <c r="Q29" s="7">
        <v>9.0598349402526246</v>
      </c>
      <c r="R29" s="6">
        <v>3</v>
      </c>
      <c r="S29" s="23">
        <f t="shared" si="3"/>
        <v>3</v>
      </c>
      <c r="T29" s="22">
        <v>7294</v>
      </c>
      <c r="U29" s="6">
        <v>4</v>
      </c>
      <c r="V29" s="23">
        <f t="shared" si="4"/>
        <v>4</v>
      </c>
      <c r="W29" s="32">
        <v>207</v>
      </c>
      <c r="X29" s="8">
        <v>0.71453227476700032</v>
      </c>
      <c r="Y29" s="6">
        <v>3</v>
      </c>
      <c r="Z29" s="23">
        <f t="shared" si="5"/>
        <v>3</v>
      </c>
      <c r="AA29" s="51">
        <f t="shared" si="6"/>
        <v>2.4000000000000004</v>
      </c>
      <c r="AB29" s="53">
        <f t="shared" si="7"/>
        <v>2</v>
      </c>
      <c r="AC29" s="74">
        <v>3</v>
      </c>
      <c r="AD29" s="77">
        <f t="shared" si="8"/>
        <v>6</v>
      </c>
      <c r="AE29" s="78">
        <f t="shared" si="9"/>
        <v>3</v>
      </c>
      <c r="AF29" s="78">
        <v>2</v>
      </c>
      <c r="AG29" s="80">
        <f t="shared" si="12"/>
        <v>1</v>
      </c>
      <c r="AH29" s="83">
        <f t="shared" si="13"/>
        <v>3</v>
      </c>
      <c r="AI29" s="72">
        <v>2</v>
      </c>
      <c r="AJ29" s="88">
        <v>7</v>
      </c>
      <c r="AK29" s="72">
        <f t="shared" si="10"/>
        <v>14</v>
      </c>
      <c r="AL29" s="95">
        <f t="shared" si="11"/>
        <v>3</v>
      </c>
    </row>
    <row r="30" spans="1:38" ht="15" x14ac:dyDescent="0.2">
      <c r="A30" s="59">
        <v>23</v>
      </c>
      <c r="B30" s="48" t="s">
        <v>57</v>
      </c>
      <c r="C30" s="22">
        <v>4</v>
      </c>
      <c r="D30" s="6">
        <v>0</v>
      </c>
      <c r="E30" s="6">
        <v>0</v>
      </c>
      <c r="F30" s="6">
        <v>9</v>
      </c>
      <c r="G30" s="6">
        <f t="shared" si="0"/>
        <v>4</v>
      </c>
      <c r="H30" s="5">
        <v>3</v>
      </c>
      <c r="I30" s="23">
        <f t="shared" si="1"/>
        <v>3</v>
      </c>
      <c r="J30" s="22">
        <v>10061</v>
      </c>
      <c r="K30" s="6">
        <v>9059</v>
      </c>
      <c r="L30" s="7">
        <v>90.040751416360209</v>
      </c>
      <c r="M30" s="5">
        <v>2</v>
      </c>
      <c r="N30" s="23">
        <f t="shared" si="2"/>
        <v>2</v>
      </c>
      <c r="O30" s="29">
        <v>1099.07</v>
      </c>
      <c r="P30" s="6">
        <v>104.2</v>
      </c>
      <c r="Q30" s="7">
        <v>9.4807428098301294</v>
      </c>
      <c r="R30" s="6">
        <v>3</v>
      </c>
      <c r="S30" s="23">
        <f t="shared" si="3"/>
        <v>3</v>
      </c>
      <c r="T30" s="22">
        <v>1354</v>
      </c>
      <c r="U30" s="6">
        <v>4</v>
      </c>
      <c r="V30" s="23">
        <f t="shared" si="4"/>
        <v>4</v>
      </c>
      <c r="W30" s="32">
        <v>299.33333333333331</v>
      </c>
      <c r="X30" s="8">
        <v>2.8726807421625078</v>
      </c>
      <c r="Y30" s="6">
        <v>4</v>
      </c>
      <c r="Z30" s="23">
        <f t="shared" si="5"/>
        <v>4</v>
      </c>
      <c r="AA30" s="51">
        <f t="shared" si="6"/>
        <v>2.5</v>
      </c>
      <c r="AB30" s="53">
        <f t="shared" si="7"/>
        <v>3</v>
      </c>
      <c r="AC30" s="74">
        <v>3</v>
      </c>
      <c r="AD30" s="77">
        <f t="shared" si="8"/>
        <v>9</v>
      </c>
      <c r="AE30" s="78">
        <f t="shared" si="9"/>
        <v>3</v>
      </c>
      <c r="AF30" s="78">
        <v>2</v>
      </c>
      <c r="AG30" s="80">
        <f t="shared" si="12"/>
        <v>1</v>
      </c>
      <c r="AH30" s="83">
        <f t="shared" si="13"/>
        <v>3</v>
      </c>
      <c r="AI30" s="72">
        <v>2</v>
      </c>
      <c r="AJ30" s="88">
        <v>7</v>
      </c>
      <c r="AK30" s="72">
        <f t="shared" si="10"/>
        <v>14</v>
      </c>
      <c r="AL30" s="95">
        <f t="shared" si="11"/>
        <v>3</v>
      </c>
    </row>
    <row r="31" spans="1:38" ht="15" x14ac:dyDescent="0.2">
      <c r="A31" s="59">
        <v>24</v>
      </c>
      <c r="B31" s="48" t="s">
        <v>58</v>
      </c>
      <c r="C31" s="22">
        <v>0</v>
      </c>
      <c r="D31" s="6">
        <v>1</v>
      </c>
      <c r="E31" s="6">
        <v>0</v>
      </c>
      <c r="F31" s="6">
        <v>0</v>
      </c>
      <c r="G31" s="6">
        <f t="shared" si="0"/>
        <v>1</v>
      </c>
      <c r="H31" s="5">
        <v>2</v>
      </c>
      <c r="I31" s="23">
        <f t="shared" si="1"/>
        <v>2</v>
      </c>
      <c r="J31" s="22">
        <v>4161</v>
      </c>
      <c r="K31" s="6">
        <v>2674</v>
      </c>
      <c r="L31" s="7">
        <v>64.263398221581355</v>
      </c>
      <c r="M31" s="5">
        <v>3</v>
      </c>
      <c r="N31" s="23">
        <f t="shared" si="2"/>
        <v>3</v>
      </c>
      <c r="O31" s="29">
        <v>658.89</v>
      </c>
      <c r="P31" s="6">
        <v>26</v>
      </c>
      <c r="Q31" s="7">
        <v>3.9460304451425885</v>
      </c>
      <c r="R31" s="6">
        <v>2</v>
      </c>
      <c r="S31" s="23">
        <f t="shared" si="3"/>
        <v>2</v>
      </c>
      <c r="T31" s="22">
        <v>240</v>
      </c>
      <c r="U31" s="6">
        <v>1</v>
      </c>
      <c r="V31" s="23">
        <f t="shared" si="4"/>
        <v>1</v>
      </c>
      <c r="W31" s="32">
        <v>17.333333333333332</v>
      </c>
      <c r="X31" s="8">
        <v>0.66666666666666663</v>
      </c>
      <c r="Y31" s="6">
        <v>3</v>
      </c>
      <c r="Z31" s="23">
        <f t="shared" si="5"/>
        <v>3</v>
      </c>
      <c r="AA31" s="51">
        <f t="shared" si="6"/>
        <v>2.7</v>
      </c>
      <c r="AB31" s="53">
        <f t="shared" si="7"/>
        <v>3</v>
      </c>
      <c r="AC31" s="74">
        <v>4</v>
      </c>
      <c r="AD31" s="77">
        <f t="shared" si="8"/>
        <v>12</v>
      </c>
      <c r="AE31" s="78">
        <f t="shared" si="9"/>
        <v>4</v>
      </c>
      <c r="AF31" s="78">
        <v>4</v>
      </c>
      <c r="AG31" s="80">
        <f t="shared" si="12"/>
        <v>0</v>
      </c>
      <c r="AH31" s="82">
        <f t="shared" si="13"/>
        <v>2</v>
      </c>
      <c r="AI31" s="72">
        <v>2</v>
      </c>
      <c r="AJ31" s="88">
        <v>7</v>
      </c>
      <c r="AK31" s="72">
        <f t="shared" si="10"/>
        <v>14</v>
      </c>
      <c r="AL31" s="95">
        <f t="shared" si="11"/>
        <v>3</v>
      </c>
    </row>
    <row r="32" spans="1:38" ht="15" x14ac:dyDescent="0.2">
      <c r="A32" s="59">
        <v>25</v>
      </c>
      <c r="B32" s="48" t="s">
        <v>59</v>
      </c>
      <c r="C32" s="22">
        <v>1</v>
      </c>
      <c r="D32" s="6">
        <v>2</v>
      </c>
      <c r="E32" s="6">
        <v>0</v>
      </c>
      <c r="F32" s="6">
        <v>2</v>
      </c>
      <c r="G32" s="6">
        <f t="shared" si="0"/>
        <v>3</v>
      </c>
      <c r="H32" s="5">
        <v>3</v>
      </c>
      <c r="I32" s="23">
        <f t="shared" si="1"/>
        <v>3</v>
      </c>
      <c r="J32" s="22">
        <v>10523</v>
      </c>
      <c r="K32" s="6">
        <v>10502</v>
      </c>
      <c r="L32" s="7">
        <v>99.800437137698381</v>
      </c>
      <c r="M32" s="5">
        <v>1</v>
      </c>
      <c r="N32" s="23">
        <f t="shared" si="2"/>
        <v>1</v>
      </c>
      <c r="O32" s="29">
        <v>520.4</v>
      </c>
      <c r="P32" s="6">
        <v>42.5</v>
      </c>
      <c r="Q32" s="7">
        <v>8.1667947732513451</v>
      </c>
      <c r="R32" s="6">
        <v>3</v>
      </c>
      <c r="S32" s="23">
        <f t="shared" si="3"/>
        <v>3</v>
      </c>
      <c r="T32" s="22">
        <v>990</v>
      </c>
      <c r="U32" s="6">
        <v>3</v>
      </c>
      <c r="V32" s="23">
        <f t="shared" si="4"/>
        <v>3</v>
      </c>
      <c r="W32" s="32">
        <v>43</v>
      </c>
      <c r="X32" s="8">
        <v>1.0117647058823529</v>
      </c>
      <c r="Y32" s="6">
        <v>4</v>
      </c>
      <c r="Z32" s="23">
        <f t="shared" si="5"/>
        <v>4</v>
      </c>
      <c r="AA32" s="51">
        <f t="shared" si="6"/>
        <v>1.7000000000000002</v>
      </c>
      <c r="AB32" s="53">
        <f t="shared" si="7"/>
        <v>2</v>
      </c>
      <c r="AC32" s="74">
        <v>1</v>
      </c>
      <c r="AD32" s="77">
        <f t="shared" si="8"/>
        <v>2</v>
      </c>
      <c r="AE32" s="78">
        <f t="shared" si="9"/>
        <v>1</v>
      </c>
      <c r="AF32" s="78">
        <v>2</v>
      </c>
      <c r="AG32" s="80">
        <f t="shared" si="12"/>
        <v>-1</v>
      </c>
      <c r="AH32" s="82">
        <f t="shared" si="13"/>
        <v>2</v>
      </c>
      <c r="AI32" s="72">
        <v>2</v>
      </c>
      <c r="AJ32" s="88">
        <v>5</v>
      </c>
      <c r="AK32" s="72">
        <f t="shared" si="10"/>
        <v>10</v>
      </c>
      <c r="AL32" s="94">
        <f t="shared" si="11"/>
        <v>2</v>
      </c>
    </row>
    <row r="33" spans="1:38" ht="15.75" thickBot="1" x14ac:dyDescent="0.25">
      <c r="A33" s="60">
        <v>26</v>
      </c>
      <c r="B33" s="50" t="s">
        <v>60</v>
      </c>
      <c r="C33" s="24">
        <v>5</v>
      </c>
      <c r="D33" s="25">
        <v>1</v>
      </c>
      <c r="E33" s="25">
        <v>1</v>
      </c>
      <c r="F33" s="25">
        <v>0</v>
      </c>
      <c r="G33" s="25">
        <f t="shared" si="0"/>
        <v>7</v>
      </c>
      <c r="H33" s="26">
        <v>4</v>
      </c>
      <c r="I33" s="27">
        <f t="shared" si="1"/>
        <v>4</v>
      </c>
      <c r="J33" s="24">
        <v>4448</v>
      </c>
      <c r="K33" s="25">
        <v>1950</v>
      </c>
      <c r="L33" s="28">
        <v>43.839928057553955</v>
      </c>
      <c r="M33" s="26">
        <v>4</v>
      </c>
      <c r="N33" s="27">
        <f t="shared" si="2"/>
        <v>4</v>
      </c>
      <c r="O33" s="30">
        <v>839.89</v>
      </c>
      <c r="P33" s="25">
        <v>44.2</v>
      </c>
      <c r="Q33" s="28">
        <v>5.2625939111074072</v>
      </c>
      <c r="R33" s="25">
        <v>3</v>
      </c>
      <c r="S33" s="27">
        <f t="shared" si="3"/>
        <v>3</v>
      </c>
      <c r="T33" s="24">
        <v>497</v>
      </c>
      <c r="U33" s="25">
        <v>2</v>
      </c>
      <c r="V33" s="27">
        <f t="shared" si="4"/>
        <v>2</v>
      </c>
      <c r="W33" s="33">
        <v>0.66666666666666663</v>
      </c>
      <c r="X33" s="34">
        <v>1.5082956259426846E-2</v>
      </c>
      <c r="Y33" s="25">
        <v>2</v>
      </c>
      <c r="Z33" s="27">
        <f t="shared" si="5"/>
        <v>2</v>
      </c>
      <c r="AA33" s="51">
        <f t="shared" si="6"/>
        <v>3.5</v>
      </c>
      <c r="AB33" s="54">
        <f t="shared" si="7"/>
        <v>4</v>
      </c>
      <c r="AC33" s="74">
        <v>2</v>
      </c>
      <c r="AD33" s="77">
        <f t="shared" si="8"/>
        <v>8</v>
      </c>
      <c r="AE33" s="79">
        <f t="shared" si="9"/>
        <v>3</v>
      </c>
      <c r="AF33" s="79">
        <v>3</v>
      </c>
      <c r="AG33" s="80">
        <f t="shared" si="12"/>
        <v>0</v>
      </c>
      <c r="AH33" s="85">
        <f t="shared" si="13"/>
        <v>2</v>
      </c>
      <c r="AI33" s="72">
        <v>2</v>
      </c>
      <c r="AJ33" s="88">
        <v>5</v>
      </c>
      <c r="AK33" s="72">
        <f t="shared" si="10"/>
        <v>10</v>
      </c>
      <c r="AL33" s="94">
        <f t="shared" si="11"/>
        <v>2</v>
      </c>
    </row>
  </sheetData>
  <sortState xmlns:xlrd2="http://schemas.microsoft.com/office/spreadsheetml/2017/richdata2" ref="A8:AL33">
    <sortCondition ref="A8:A33"/>
  </sortState>
  <phoneticPr fontId="4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33FB7-2BF0-4DEC-ABF1-231D66EE5DAE}">
  <dimension ref="A6:AL33"/>
  <sheetViews>
    <sheetView tabSelected="1" zoomScale="70" zoomScaleNormal="70" workbookViewId="0">
      <selection activeCell="G4" sqref="G4"/>
    </sheetView>
  </sheetViews>
  <sheetFormatPr defaultColWidth="8.7109375" defaultRowHeight="14.25" x14ac:dyDescent="0.2"/>
  <cols>
    <col min="1" max="1" width="8.7109375" style="1"/>
    <col min="2" max="2" width="24.28515625" style="1" bestFit="1" customWidth="1"/>
    <col min="3" max="3" width="8.7109375" style="1" customWidth="1"/>
    <col min="4" max="4" width="10" style="1" customWidth="1"/>
    <col min="5" max="5" width="12.42578125" style="1" customWidth="1"/>
    <col min="6" max="6" width="8.7109375" style="1" customWidth="1"/>
    <col min="7" max="7" width="11.5703125" style="1" customWidth="1"/>
    <col min="8" max="8" width="8.7109375" style="1" customWidth="1"/>
    <col min="9" max="9" width="16" style="1" customWidth="1"/>
    <col min="10" max="10" width="10.5703125" style="1" customWidth="1"/>
    <col min="11" max="11" width="16.5703125" style="1" customWidth="1"/>
    <col min="12" max="13" width="8.7109375" style="1" customWidth="1"/>
    <col min="14" max="14" width="13.85546875" style="1" customWidth="1"/>
    <col min="15" max="18" width="8.7109375" style="1" customWidth="1"/>
    <col min="19" max="19" width="13.42578125" style="1" customWidth="1"/>
    <col min="20" max="21" width="8.7109375" style="1" customWidth="1"/>
    <col min="22" max="22" width="15" style="1" customWidth="1"/>
    <col min="23" max="25" width="8.7109375" style="1" customWidth="1"/>
    <col min="26" max="26" width="15.5703125" style="1" customWidth="1"/>
    <col min="27" max="27" width="12.85546875" style="1" customWidth="1"/>
    <col min="28" max="28" width="19.28515625" style="1" customWidth="1"/>
    <col min="29" max="29" width="21.28515625" style="2" customWidth="1"/>
    <col min="30" max="30" width="15.7109375" style="2" customWidth="1"/>
    <col min="31" max="31" width="16" style="2" customWidth="1"/>
    <col min="32" max="32" width="17" style="2" customWidth="1"/>
    <col min="33" max="33" width="16.85546875" style="2" customWidth="1"/>
    <col min="34" max="34" width="15.140625" style="2" customWidth="1"/>
    <col min="35" max="35" width="14.5703125" style="2" customWidth="1"/>
    <col min="36" max="36" width="16.85546875" style="2" customWidth="1"/>
    <col min="37" max="37" width="16.28515625" style="2" customWidth="1"/>
    <col min="38" max="38" width="16.42578125" style="1" customWidth="1"/>
    <col min="39" max="16384" width="8.7109375" style="1"/>
  </cols>
  <sheetData>
    <row r="6" spans="1:38" ht="15" thickBot="1" x14ac:dyDescent="0.25"/>
    <row r="7" spans="1:38" ht="96" customHeight="1" x14ac:dyDescent="0.2">
      <c r="A7" s="57" t="s">
        <v>0</v>
      </c>
      <c r="B7" s="58" t="s">
        <v>1</v>
      </c>
      <c r="C7" s="11" t="s">
        <v>2</v>
      </c>
      <c r="D7" s="62" t="s">
        <v>3</v>
      </c>
      <c r="E7" s="62" t="s">
        <v>4</v>
      </c>
      <c r="F7" s="62" t="s">
        <v>5</v>
      </c>
      <c r="G7" s="62" t="s">
        <v>6</v>
      </c>
      <c r="H7" s="62" t="s">
        <v>7</v>
      </c>
      <c r="I7" s="12" t="s">
        <v>8</v>
      </c>
      <c r="J7" s="19" t="s">
        <v>9</v>
      </c>
      <c r="K7" s="20" t="s">
        <v>10</v>
      </c>
      <c r="L7" s="62" t="s">
        <v>11</v>
      </c>
      <c r="M7" s="62" t="s">
        <v>7</v>
      </c>
      <c r="N7" s="12" t="s">
        <v>12</v>
      </c>
      <c r="O7" s="11" t="s">
        <v>13</v>
      </c>
      <c r="P7" s="62" t="s">
        <v>14</v>
      </c>
      <c r="Q7" s="62" t="s">
        <v>15</v>
      </c>
      <c r="R7" s="62" t="s">
        <v>7</v>
      </c>
      <c r="S7" s="12" t="s">
        <v>16</v>
      </c>
      <c r="T7" s="11" t="s">
        <v>17</v>
      </c>
      <c r="U7" s="62" t="s">
        <v>7</v>
      </c>
      <c r="V7" s="12" t="s">
        <v>18</v>
      </c>
      <c r="W7" s="11" t="s">
        <v>19</v>
      </c>
      <c r="X7" s="62" t="s">
        <v>20</v>
      </c>
      <c r="Y7" s="62" t="s">
        <v>7</v>
      </c>
      <c r="Z7" s="12" t="s">
        <v>18</v>
      </c>
      <c r="AA7" s="63" t="s">
        <v>22</v>
      </c>
      <c r="AB7" s="65" t="s">
        <v>23</v>
      </c>
      <c r="AC7" s="61" t="s">
        <v>24</v>
      </c>
      <c r="AD7" s="66" t="s">
        <v>25</v>
      </c>
      <c r="AE7" s="65" t="s">
        <v>26</v>
      </c>
      <c r="AF7" s="65" t="s">
        <v>27</v>
      </c>
      <c r="AG7" s="63" t="s">
        <v>28</v>
      </c>
      <c r="AH7" s="65" t="s">
        <v>29</v>
      </c>
      <c r="AI7" s="3" t="s">
        <v>30</v>
      </c>
      <c r="AJ7" s="3" t="s">
        <v>31</v>
      </c>
      <c r="AK7" s="3" t="s">
        <v>32</v>
      </c>
      <c r="AL7" s="3" t="s">
        <v>33</v>
      </c>
    </row>
    <row r="8" spans="1:38" ht="15" x14ac:dyDescent="0.2">
      <c r="A8" s="59">
        <v>1</v>
      </c>
      <c r="B8" s="48" t="s">
        <v>34</v>
      </c>
      <c r="C8" s="22">
        <v>1</v>
      </c>
      <c r="D8" s="6">
        <v>2</v>
      </c>
      <c r="E8" s="6">
        <v>0</v>
      </c>
      <c r="F8" s="6">
        <v>0</v>
      </c>
      <c r="G8" s="6">
        <f t="shared" ref="G8:G33" si="0">SUM(C8:E8)</f>
        <v>3</v>
      </c>
      <c r="H8" s="5">
        <v>3</v>
      </c>
      <c r="I8" s="23">
        <f t="shared" ref="I8:I33" si="1">H8</f>
        <v>3</v>
      </c>
      <c r="J8" s="22">
        <v>16931</v>
      </c>
      <c r="K8" s="6">
        <v>10927</v>
      </c>
      <c r="L8" s="7">
        <v>64.53842064851456</v>
      </c>
      <c r="M8" s="5">
        <v>3</v>
      </c>
      <c r="N8" s="23">
        <f t="shared" ref="N8:N33" si="2">M8</f>
        <v>3</v>
      </c>
      <c r="O8" s="29">
        <v>1983.64</v>
      </c>
      <c r="P8" s="6">
        <v>82</v>
      </c>
      <c r="Q8" s="7">
        <v>4.1338146034562717</v>
      </c>
      <c r="R8" s="6">
        <v>2</v>
      </c>
      <c r="S8" s="23">
        <f t="shared" ref="S8:S33" si="3">R8</f>
        <v>2</v>
      </c>
      <c r="T8" s="22">
        <v>1878</v>
      </c>
      <c r="U8" s="6">
        <v>4</v>
      </c>
      <c r="V8" s="23">
        <f t="shared" ref="V8:V33" si="4">U8</f>
        <v>4</v>
      </c>
      <c r="W8" s="32">
        <v>14</v>
      </c>
      <c r="X8" s="8">
        <v>0.17073170731707318</v>
      </c>
      <c r="Y8" s="6">
        <v>3</v>
      </c>
      <c r="Z8" s="23">
        <f t="shared" ref="Z8:Z33" si="5">Y8</f>
        <v>3</v>
      </c>
      <c r="AA8" s="51">
        <f t="shared" ref="AA8:AA33" si="6">(0*I8+0*N8+0.3*S8+0.4*V8+0.3*Z8)</f>
        <v>3.1</v>
      </c>
      <c r="AB8" s="53">
        <f t="shared" ref="AB8:AB33" si="7">IF(AA8&lt;1.5,1,IF(AA8&lt;2.5,2,IF(AA8&lt;3.5,3,4)))</f>
        <v>3</v>
      </c>
      <c r="AC8" s="64">
        <v>2</v>
      </c>
      <c r="AD8" s="37">
        <f t="shared" ref="AD8:AD33" si="8">AB8*AC8</f>
        <v>6</v>
      </c>
      <c r="AE8" s="39">
        <f t="shared" ref="AE8:AE33" si="9">IF(AD8&lt;3,1,IF(AD8&lt;5,2,IF(AD8&lt;12,3,4)))</f>
        <v>3</v>
      </c>
      <c r="AF8" s="39">
        <v>2</v>
      </c>
      <c r="AG8" s="42">
        <f>AE8-AF8</f>
        <v>1</v>
      </c>
      <c r="AH8" s="56">
        <f>IF(AG8&lt;-1,1,IF(AG8&lt;1,2,IF(AG8=1,3,4)))</f>
        <v>3</v>
      </c>
      <c r="AI8" s="9">
        <v>3</v>
      </c>
      <c r="AJ8" s="88">
        <v>4</v>
      </c>
      <c r="AK8" s="9">
        <f t="shared" ref="AK8:AK33" si="10">AI8*AJ8</f>
        <v>12</v>
      </c>
      <c r="AL8" s="96">
        <f t="shared" ref="AL8:AL33" si="11">IF(AK8&lt;6,1,IF(AK8&lt;12,2,IF(AK8&lt;18,3,4)))</f>
        <v>3</v>
      </c>
    </row>
    <row r="9" spans="1:38" ht="15" x14ac:dyDescent="0.2">
      <c r="A9" s="59">
        <v>2</v>
      </c>
      <c r="B9" s="48" t="s">
        <v>35</v>
      </c>
      <c r="C9" s="22">
        <v>1</v>
      </c>
      <c r="D9" s="6">
        <v>1</v>
      </c>
      <c r="E9" s="6">
        <v>1</v>
      </c>
      <c r="F9" s="6">
        <v>3</v>
      </c>
      <c r="G9" s="6">
        <f t="shared" si="0"/>
        <v>3</v>
      </c>
      <c r="H9" s="5">
        <v>3</v>
      </c>
      <c r="I9" s="23">
        <f t="shared" si="1"/>
        <v>3</v>
      </c>
      <c r="J9" s="22">
        <v>3582</v>
      </c>
      <c r="K9" s="6">
        <v>2842</v>
      </c>
      <c r="L9" s="7">
        <v>79.341150195421548</v>
      </c>
      <c r="M9" s="5">
        <v>3</v>
      </c>
      <c r="N9" s="23">
        <f t="shared" si="2"/>
        <v>3</v>
      </c>
      <c r="O9" s="29">
        <v>244.9</v>
      </c>
      <c r="P9" s="6">
        <v>22</v>
      </c>
      <c r="Q9" s="7">
        <v>8.9832584728460603</v>
      </c>
      <c r="R9" s="6">
        <v>3</v>
      </c>
      <c r="S9" s="23">
        <f t="shared" si="3"/>
        <v>3</v>
      </c>
      <c r="T9" s="22">
        <v>379</v>
      </c>
      <c r="U9" s="6">
        <v>2</v>
      </c>
      <c r="V9" s="23">
        <f t="shared" si="4"/>
        <v>2</v>
      </c>
      <c r="W9" s="32">
        <v>23</v>
      </c>
      <c r="X9" s="8">
        <v>1.0454545454545454</v>
      </c>
      <c r="Y9" s="6">
        <v>4</v>
      </c>
      <c r="Z9" s="23">
        <f t="shared" si="5"/>
        <v>4</v>
      </c>
      <c r="AA9" s="51">
        <f t="shared" si="6"/>
        <v>2.9</v>
      </c>
      <c r="AB9" s="53">
        <f t="shared" si="7"/>
        <v>3</v>
      </c>
      <c r="AC9" s="64">
        <v>1</v>
      </c>
      <c r="AD9" s="37">
        <f t="shared" si="8"/>
        <v>3</v>
      </c>
      <c r="AE9" s="39">
        <f t="shared" si="9"/>
        <v>2</v>
      </c>
      <c r="AF9" s="39">
        <v>2</v>
      </c>
      <c r="AG9" s="42">
        <f>AE9-AF9</f>
        <v>0</v>
      </c>
      <c r="AH9" s="44">
        <f>IF(AG9&lt;-1,1,IF(AG9&lt;1,2,IF(AG9=1,3,4)))</f>
        <v>2</v>
      </c>
      <c r="AI9" s="9">
        <v>3</v>
      </c>
      <c r="AJ9" s="88">
        <v>4</v>
      </c>
      <c r="AK9" s="9">
        <f t="shared" si="10"/>
        <v>12</v>
      </c>
      <c r="AL9" s="96">
        <f t="shared" si="11"/>
        <v>3</v>
      </c>
    </row>
    <row r="10" spans="1:38" ht="15" x14ac:dyDescent="0.2">
      <c r="A10" s="59">
        <v>3</v>
      </c>
      <c r="B10" s="49" t="s">
        <v>36</v>
      </c>
      <c r="C10" s="22">
        <v>0</v>
      </c>
      <c r="D10" s="6">
        <v>0</v>
      </c>
      <c r="E10" s="6">
        <v>0</v>
      </c>
      <c r="F10" s="6">
        <v>10</v>
      </c>
      <c r="G10" s="6">
        <f t="shared" si="0"/>
        <v>0</v>
      </c>
      <c r="H10" s="5">
        <v>1</v>
      </c>
      <c r="I10" s="23">
        <f t="shared" si="1"/>
        <v>1</v>
      </c>
      <c r="J10" s="22">
        <v>15021</v>
      </c>
      <c r="K10" s="6">
        <v>14105</v>
      </c>
      <c r="L10" s="7">
        <v>93.90187071433327</v>
      </c>
      <c r="M10" s="5">
        <v>2</v>
      </c>
      <c r="N10" s="23">
        <f t="shared" si="2"/>
        <v>2</v>
      </c>
      <c r="O10" s="29">
        <v>500.85</v>
      </c>
      <c r="P10" s="6">
        <v>44.1</v>
      </c>
      <c r="Q10" s="7">
        <v>8.8050314465408803</v>
      </c>
      <c r="R10" s="6">
        <v>3</v>
      </c>
      <c r="S10" s="23">
        <f t="shared" si="3"/>
        <v>3</v>
      </c>
      <c r="T10" s="22">
        <v>1536</v>
      </c>
      <c r="U10" s="6">
        <v>4</v>
      </c>
      <c r="V10" s="23">
        <f t="shared" si="4"/>
        <v>4</v>
      </c>
      <c r="W10" s="32">
        <v>3.3333333333333335</v>
      </c>
      <c r="X10" s="8">
        <v>7.5585789871504161E-2</v>
      </c>
      <c r="Y10" s="6">
        <v>2</v>
      </c>
      <c r="Z10" s="23">
        <f t="shared" si="5"/>
        <v>2</v>
      </c>
      <c r="AA10" s="51">
        <f t="shared" si="6"/>
        <v>3.1</v>
      </c>
      <c r="AB10" s="53">
        <f t="shared" si="7"/>
        <v>3</v>
      </c>
      <c r="AC10" s="64">
        <v>1</v>
      </c>
      <c r="AD10" s="37">
        <f t="shared" si="8"/>
        <v>3</v>
      </c>
      <c r="AE10" s="39">
        <f t="shared" si="9"/>
        <v>2</v>
      </c>
      <c r="AF10" s="39">
        <v>4</v>
      </c>
      <c r="AG10" s="42">
        <f>AE10-AF10</f>
        <v>-2</v>
      </c>
      <c r="AH10" s="43">
        <f>IF(AG10&lt;-1,1,IF(AG10&lt;1,2,IF(AG10=1,3,4)))</f>
        <v>1</v>
      </c>
      <c r="AI10" s="9">
        <v>3</v>
      </c>
      <c r="AJ10" s="88">
        <v>4</v>
      </c>
      <c r="AK10" s="9">
        <f t="shared" si="10"/>
        <v>12</v>
      </c>
      <c r="AL10" s="96">
        <f t="shared" si="11"/>
        <v>3</v>
      </c>
    </row>
    <row r="11" spans="1:38" ht="15" x14ac:dyDescent="0.2">
      <c r="A11" s="59">
        <v>4</v>
      </c>
      <c r="B11" s="48" t="s">
        <v>37</v>
      </c>
      <c r="C11" s="22">
        <v>0</v>
      </c>
      <c r="D11" s="6">
        <v>1</v>
      </c>
      <c r="E11" s="6">
        <v>0</v>
      </c>
      <c r="F11" s="6">
        <v>5</v>
      </c>
      <c r="G11" s="6">
        <f t="shared" si="0"/>
        <v>1</v>
      </c>
      <c r="H11" s="5">
        <v>2</v>
      </c>
      <c r="I11" s="23">
        <f t="shared" si="1"/>
        <v>2</v>
      </c>
      <c r="J11" s="22">
        <v>3945</v>
      </c>
      <c r="K11" s="6">
        <v>2800</v>
      </c>
      <c r="L11" s="7">
        <v>70.975918884664125</v>
      </c>
      <c r="M11" s="5">
        <v>3</v>
      </c>
      <c r="N11" s="23">
        <f t="shared" si="2"/>
        <v>3</v>
      </c>
      <c r="O11" s="29">
        <v>711.89</v>
      </c>
      <c r="P11" s="6">
        <v>45.9</v>
      </c>
      <c r="Q11" s="7">
        <v>6.4476253353748474</v>
      </c>
      <c r="R11" s="6">
        <v>3</v>
      </c>
      <c r="S11" s="23">
        <f t="shared" si="3"/>
        <v>3</v>
      </c>
      <c r="T11" s="22">
        <v>579</v>
      </c>
      <c r="U11" s="6">
        <v>3</v>
      </c>
      <c r="V11" s="23">
        <f t="shared" si="4"/>
        <v>3</v>
      </c>
      <c r="W11" s="32">
        <v>1.6666666666666667</v>
      </c>
      <c r="X11" s="8">
        <v>3.6310820624546117E-2</v>
      </c>
      <c r="Y11" s="6">
        <v>2</v>
      </c>
      <c r="Z11" s="23">
        <f t="shared" si="5"/>
        <v>2</v>
      </c>
      <c r="AA11" s="51">
        <f t="shared" si="6"/>
        <v>2.7</v>
      </c>
      <c r="AB11" s="53">
        <f t="shared" si="7"/>
        <v>3</v>
      </c>
      <c r="AC11" s="64">
        <v>2</v>
      </c>
      <c r="AD11" s="37">
        <f t="shared" si="8"/>
        <v>6</v>
      </c>
      <c r="AE11" s="39">
        <f t="shared" si="9"/>
        <v>3</v>
      </c>
      <c r="AF11" s="39">
        <v>3</v>
      </c>
      <c r="AG11" s="42">
        <f>AE11-AF11</f>
        <v>0</v>
      </c>
      <c r="AH11" s="44">
        <f>IF(AG11&lt;-1,1,IF(AG11&lt;1,2,IF(AG11=1,3,4)))</f>
        <v>2</v>
      </c>
      <c r="AI11" s="9">
        <v>3</v>
      </c>
      <c r="AJ11" s="88">
        <v>5</v>
      </c>
      <c r="AK11" s="9">
        <f t="shared" si="10"/>
        <v>15</v>
      </c>
      <c r="AL11" s="96">
        <f t="shared" si="11"/>
        <v>3</v>
      </c>
    </row>
    <row r="12" spans="1:38" ht="15" x14ac:dyDescent="0.2">
      <c r="A12" s="59">
        <v>5</v>
      </c>
      <c r="B12" s="48" t="s">
        <v>38</v>
      </c>
      <c r="C12" s="22">
        <v>8</v>
      </c>
      <c r="D12" s="6">
        <v>3</v>
      </c>
      <c r="E12" s="6">
        <v>0</v>
      </c>
      <c r="F12" s="6">
        <v>5</v>
      </c>
      <c r="G12" s="6">
        <f t="shared" si="0"/>
        <v>11</v>
      </c>
      <c r="H12" s="5">
        <v>4</v>
      </c>
      <c r="I12" s="23">
        <f t="shared" si="1"/>
        <v>4</v>
      </c>
      <c r="J12" s="22">
        <v>8209</v>
      </c>
      <c r="K12" s="6">
        <v>7948</v>
      </c>
      <c r="L12" s="7">
        <v>96.820562796930204</v>
      </c>
      <c r="M12" s="5">
        <v>1</v>
      </c>
      <c r="N12" s="23">
        <f t="shared" si="2"/>
        <v>1</v>
      </c>
      <c r="O12" s="29">
        <v>1234.46</v>
      </c>
      <c r="P12" s="6">
        <v>108.6</v>
      </c>
      <c r="Q12" s="7">
        <v>8.797368890040989</v>
      </c>
      <c r="R12" s="6">
        <v>3</v>
      </c>
      <c r="S12" s="23">
        <f t="shared" si="3"/>
        <v>3</v>
      </c>
      <c r="T12" s="22">
        <v>1682</v>
      </c>
      <c r="U12" s="6">
        <v>4</v>
      </c>
      <c r="V12" s="23">
        <f t="shared" si="4"/>
        <v>4</v>
      </c>
      <c r="W12" s="32">
        <v>36.666666666666664</v>
      </c>
      <c r="X12" s="8">
        <v>0.33763044812768567</v>
      </c>
      <c r="Y12" s="6">
        <v>3</v>
      </c>
      <c r="Z12" s="23">
        <f t="shared" si="5"/>
        <v>3</v>
      </c>
      <c r="AA12" s="51">
        <f t="shared" si="6"/>
        <v>3.4</v>
      </c>
      <c r="AB12" s="53">
        <f t="shared" si="7"/>
        <v>3</v>
      </c>
      <c r="AC12" s="64">
        <v>1</v>
      </c>
      <c r="AD12" s="37">
        <f t="shared" si="8"/>
        <v>3</v>
      </c>
      <c r="AE12" s="39">
        <f t="shared" si="9"/>
        <v>2</v>
      </c>
      <c r="AF12" s="39" t="s">
        <v>39</v>
      </c>
      <c r="AG12" s="42" t="s">
        <v>39</v>
      </c>
      <c r="AH12" s="44">
        <f>AE12</f>
        <v>2</v>
      </c>
      <c r="AI12" s="9">
        <v>3</v>
      </c>
      <c r="AJ12" s="88">
        <v>4</v>
      </c>
      <c r="AK12" s="9">
        <f t="shared" si="10"/>
        <v>12</v>
      </c>
      <c r="AL12" s="96">
        <f t="shared" si="11"/>
        <v>3</v>
      </c>
    </row>
    <row r="13" spans="1:38" ht="15" x14ac:dyDescent="0.2">
      <c r="A13" s="59">
        <v>6</v>
      </c>
      <c r="B13" s="48" t="s">
        <v>40</v>
      </c>
      <c r="C13" s="22">
        <v>3</v>
      </c>
      <c r="D13" s="6">
        <v>1</v>
      </c>
      <c r="E13" s="6">
        <v>0</v>
      </c>
      <c r="F13" s="6">
        <v>71</v>
      </c>
      <c r="G13" s="6">
        <f t="shared" si="0"/>
        <v>4</v>
      </c>
      <c r="H13" s="5">
        <v>3</v>
      </c>
      <c r="I13" s="23">
        <f t="shared" si="1"/>
        <v>3</v>
      </c>
      <c r="J13" s="22">
        <v>10114</v>
      </c>
      <c r="K13" s="6">
        <v>6485</v>
      </c>
      <c r="L13" s="7">
        <v>64.119042910816688</v>
      </c>
      <c r="M13" s="5">
        <v>3</v>
      </c>
      <c r="N13" s="23">
        <f t="shared" si="2"/>
        <v>3</v>
      </c>
      <c r="O13" s="29">
        <v>993.08</v>
      </c>
      <c r="P13" s="6">
        <v>45.3</v>
      </c>
      <c r="Q13" s="7">
        <v>4.561566036975873</v>
      </c>
      <c r="R13" s="6">
        <v>2</v>
      </c>
      <c r="S13" s="23">
        <f t="shared" si="3"/>
        <v>2</v>
      </c>
      <c r="T13" s="22">
        <v>760</v>
      </c>
      <c r="U13" s="6">
        <v>3</v>
      </c>
      <c r="V13" s="23">
        <f t="shared" si="4"/>
        <v>3</v>
      </c>
      <c r="W13" s="32">
        <v>9</v>
      </c>
      <c r="X13" s="8">
        <v>0.19867549668874174</v>
      </c>
      <c r="Y13" s="6">
        <v>3</v>
      </c>
      <c r="Z13" s="23">
        <f t="shared" si="5"/>
        <v>3</v>
      </c>
      <c r="AA13" s="51">
        <f t="shared" si="6"/>
        <v>2.7</v>
      </c>
      <c r="AB13" s="53">
        <f t="shared" si="7"/>
        <v>3</v>
      </c>
      <c r="AC13" s="64">
        <v>1</v>
      </c>
      <c r="AD13" s="37">
        <f t="shared" si="8"/>
        <v>3</v>
      </c>
      <c r="AE13" s="39">
        <f t="shared" si="9"/>
        <v>2</v>
      </c>
      <c r="AF13" s="39">
        <v>1</v>
      </c>
      <c r="AG13" s="42">
        <f t="shared" ref="AG13:AG33" si="12">AE13-AF13</f>
        <v>1</v>
      </c>
      <c r="AH13" s="56">
        <f t="shared" ref="AH13:AH33" si="13">IF(AG13&lt;-1,1,IF(AG13&lt;1,2,IF(AG13=1,3,4)))</f>
        <v>3</v>
      </c>
      <c r="AI13" s="9">
        <v>3</v>
      </c>
      <c r="AJ13" s="88">
        <v>4</v>
      </c>
      <c r="AK13" s="9">
        <f t="shared" si="10"/>
        <v>12</v>
      </c>
      <c r="AL13" s="96">
        <f t="shared" si="11"/>
        <v>3</v>
      </c>
    </row>
    <row r="14" spans="1:38" ht="15" x14ac:dyDescent="0.2">
      <c r="A14" s="59">
        <v>7</v>
      </c>
      <c r="B14" s="48" t="s">
        <v>41</v>
      </c>
      <c r="C14" s="22">
        <v>5</v>
      </c>
      <c r="D14" s="6">
        <v>1</v>
      </c>
      <c r="E14" s="6">
        <v>0</v>
      </c>
      <c r="F14" s="6">
        <v>18</v>
      </c>
      <c r="G14" s="6">
        <f t="shared" si="0"/>
        <v>6</v>
      </c>
      <c r="H14" s="5">
        <v>4</v>
      </c>
      <c r="I14" s="23">
        <f t="shared" si="1"/>
        <v>4</v>
      </c>
      <c r="J14" s="22">
        <v>6557</v>
      </c>
      <c r="K14" s="6">
        <v>6250</v>
      </c>
      <c r="L14" s="7">
        <v>95.317980783895081</v>
      </c>
      <c r="M14" s="5">
        <v>1</v>
      </c>
      <c r="N14" s="23">
        <f t="shared" si="2"/>
        <v>1</v>
      </c>
      <c r="O14" s="29">
        <v>831.6</v>
      </c>
      <c r="P14" s="6">
        <v>70.599999999999994</v>
      </c>
      <c r="Q14" s="7">
        <v>8.4896584896584883</v>
      </c>
      <c r="R14" s="6">
        <v>3</v>
      </c>
      <c r="S14" s="23">
        <f t="shared" si="3"/>
        <v>3</v>
      </c>
      <c r="T14" s="22">
        <v>866</v>
      </c>
      <c r="U14" s="6">
        <v>3</v>
      </c>
      <c r="V14" s="23">
        <f t="shared" si="4"/>
        <v>3</v>
      </c>
      <c r="W14" s="32">
        <v>9</v>
      </c>
      <c r="X14" s="8">
        <v>0.12747875354107649</v>
      </c>
      <c r="Y14" s="6">
        <v>3</v>
      </c>
      <c r="Z14" s="23">
        <f t="shared" si="5"/>
        <v>3</v>
      </c>
      <c r="AA14" s="51">
        <f t="shared" si="6"/>
        <v>3</v>
      </c>
      <c r="AB14" s="53">
        <f t="shared" si="7"/>
        <v>3</v>
      </c>
      <c r="AC14" s="64">
        <v>2</v>
      </c>
      <c r="AD14" s="37">
        <f t="shared" si="8"/>
        <v>6</v>
      </c>
      <c r="AE14" s="39">
        <f t="shared" si="9"/>
        <v>3</v>
      </c>
      <c r="AF14" s="39">
        <v>2</v>
      </c>
      <c r="AG14" s="42">
        <f t="shared" si="12"/>
        <v>1</v>
      </c>
      <c r="AH14" s="56">
        <f t="shared" si="13"/>
        <v>3</v>
      </c>
      <c r="AI14" s="9">
        <v>3</v>
      </c>
      <c r="AJ14" s="88">
        <v>5</v>
      </c>
      <c r="AK14" s="9">
        <f t="shared" si="10"/>
        <v>15</v>
      </c>
      <c r="AL14" s="96">
        <f t="shared" si="11"/>
        <v>3</v>
      </c>
    </row>
    <row r="15" spans="1:38" ht="15" x14ac:dyDescent="0.2">
      <c r="A15" s="59">
        <v>8</v>
      </c>
      <c r="B15" s="48" t="s">
        <v>42</v>
      </c>
      <c r="C15" s="22">
        <v>9</v>
      </c>
      <c r="D15" s="6">
        <v>1</v>
      </c>
      <c r="E15" s="6">
        <v>1</v>
      </c>
      <c r="F15" s="6">
        <v>7</v>
      </c>
      <c r="G15" s="6">
        <f t="shared" si="0"/>
        <v>11</v>
      </c>
      <c r="H15" s="5">
        <v>4</v>
      </c>
      <c r="I15" s="23">
        <f t="shared" si="1"/>
        <v>4</v>
      </c>
      <c r="J15" s="22">
        <v>4367</v>
      </c>
      <c r="K15" s="6">
        <v>4358</v>
      </c>
      <c r="L15" s="7">
        <v>99.793908861918936</v>
      </c>
      <c r="M15" s="5">
        <v>1</v>
      </c>
      <c r="N15" s="23">
        <f t="shared" si="2"/>
        <v>1</v>
      </c>
      <c r="O15" s="29">
        <v>485.02</v>
      </c>
      <c r="P15" s="6">
        <v>66.099999999999994</v>
      </c>
      <c r="Q15" s="7">
        <v>13.628303987464433</v>
      </c>
      <c r="R15" s="6">
        <v>4</v>
      </c>
      <c r="S15" s="23">
        <f t="shared" si="3"/>
        <v>4</v>
      </c>
      <c r="T15" s="22">
        <v>1056</v>
      </c>
      <c r="U15" s="6">
        <v>4</v>
      </c>
      <c r="V15" s="23">
        <f t="shared" si="4"/>
        <v>4</v>
      </c>
      <c r="W15" s="32">
        <v>2</v>
      </c>
      <c r="X15" s="8">
        <v>3.0257186081694407E-2</v>
      </c>
      <c r="Y15" s="6">
        <v>2</v>
      </c>
      <c r="Z15" s="23">
        <f t="shared" si="5"/>
        <v>2</v>
      </c>
      <c r="AA15" s="51">
        <f t="shared" si="6"/>
        <v>3.4</v>
      </c>
      <c r="AB15" s="53">
        <f t="shared" si="7"/>
        <v>3</v>
      </c>
      <c r="AC15" s="64">
        <v>2</v>
      </c>
      <c r="AD15" s="37">
        <f t="shared" si="8"/>
        <v>6</v>
      </c>
      <c r="AE15" s="39">
        <f t="shared" si="9"/>
        <v>3</v>
      </c>
      <c r="AF15" s="39">
        <v>3</v>
      </c>
      <c r="AG15" s="42">
        <f t="shared" si="12"/>
        <v>0</v>
      </c>
      <c r="AH15" s="44">
        <f t="shared" si="13"/>
        <v>2</v>
      </c>
      <c r="AI15" s="9">
        <v>3</v>
      </c>
      <c r="AJ15" s="88">
        <v>5</v>
      </c>
      <c r="AK15" s="9">
        <f t="shared" si="10"/>
        <v>15</v>
      </c>
      <c r="AL15" s="96">
        <f t="shared" si="11"/>
        <v>3</v>
      </c>
    </row>
    <row r="16" spans="1:38" ht="15" x14ac:dyDescent="0.2">
      <c r="A16" s="59">
        <v>9</v>
      </c>
      <c r="B16" s="48" t="s">
        <v>43</v>
      </c>
      <c r="C16" s="22">
        <v>0</v>
      </c>
      <c r="D16" s="6">
        <v>3</v>
      </c>
      <c r="E16" s="6">
        <v>0</v>
      </c>
      <c r="F16" s="6">
        <v>0</v>
      </c>
      <c r="G16" s="6">
        <f t="shared" si="0"/>
        <v>3</v>
      </c>
      <c r="H16" s="5">
        <v>3</v>
      </c>
      <c r="I16" s="23">
        <f t="shared" si="1"/>
        <v>3</v>
      </c>
      <c r="J16" s="22">
        <v>6072</v>
      </c>
      <c r="K16" s="6">
        <v>1893</v>
      </c>
      <c r="L16" s="7">
        <v>31.175889328063242</v>
      </c>
      <c r="M16" s="5">
        <v>4</v>
      </c>
      <c r="N16" s="23">
        <f t="shared" si="2"/>
        <v>4</v>
      </c>
      <c r="O16" s="29">
        <v>1148</v>
      </c>
      <c r="P16" s="6">
        <v>13.1</v>
      </c>
      <c r="Q16" s="7">
        <v>1.1411149825783973</v>
      </c>
      <c r="R16" s="6">
        <v>2</v>
      </c>
      <c r="S16" s="23">
        <f t="shared" si="3"/>
        <v>2</v>
      </c>
      <c r="T16" s="22">
        <v>203</v>
      </c>
      <c r="U16" s="6">
        <v>1</v>
      </c>
      <c r="V16" s="23">
        <f t="shared" si="4"/>
        <v>1</v>
      </c>
      <c r="W16" s="32">
        <v>10</v>
      </c>
      <c r="X16" s="8">
        <v>0.76335877862595425</v>
      </c>
      <c r="Y16" s="6">
        <v>3</v>
      </c>
      <c r="Z16" s="23">
        <f t="shared" si="5"/>
        <v>3</v>
      </c>
      <c r="AA16" s="51">
        <f t="shared" si="6"/>
        <v>1.9</v>
      </c>
      <c r="AB16" s="53">
        <f t="shared" si="7"/>
        <v>2</v>
      </c>
      <c r="AC16" s="64">
        <v>1</v>
      </c>
      <c r="AD16" s="37">
        <f t="shared" si="8"/>
        <v>2</v>
      </c>
      <c r="AE16" s="39">
        <f t="shared" si="9"/>
        <v>1</v>
      </c>
      <c r="AF16" s="39">
        <v>3</v>
      </c>
      <c r="AG16" s="42">
        <f t="shared" si="12"/>
        <v>-2</v>
      </c>
      <c r="AH16" s="43">
        <f t="shared" si="13"/>
        <v>1</v>
      </c>
      <c r="AI16" s="9">
        <v>3</v>
      </c>
      <c r="AJ16" s="88">
        <v>3</v>
      </c>
      <c r="AK16" s="9">
        <f t="shared" si="10"/>
        <v>9</v>
      </c>
      <c r="AL16" s="93">
        <f t="shared" si="11"/>
        <v>2</v>
      </c>
    </row>
    <row r="17" spans="1:38" ht="15" x14ac:dyDescent="0.2">
      <c r="A17" s="59">
        <v>10</v>
      </c>
      <c r="B17" s="48" t="s">
        <v>44</v>
      </c>
      <c r="C17" s="22">
        <v>0</v>
      </c>
      <c r="D17" s="6">
        <v>0</v>
      </c>
      <c r="E17" s="6">
        <v>2</v>
      </c>
      <c r="F17" s="6">
        <v>1</v>
      </c>
      <c r="G17" s="6">
        <f t="shared" si="0"/>
        <v>2</v>
      </c>
      <c r="H17" s="5">
        <v>3</v>
      </c>
      <c r="I17" s="23">
        <f t="shared" si="1"/>
        <v>3</v>
      </c>
      <c r="J17" s="22">
        <v>4452</v>
      </c>
      <c r="K17" s="6">
        <v>820</v>
      </c>
      <c r="L17" s="7">
        <v>18.418688230008986</v>
      </c>
      <c r="M17" s="5">
        <v>4</v>
      </c>
      <c r="N17" s="23">
        <f t="shared" si="2"/>
        <v>4</v>
      </c>
      <c r="O17" s="29">
        <v>842.89</v>
      </c>
      <c r="P17" s="6">
        <v>6.6</v>
      </c>
      <c r="Q17" s="7">
        <v>0.78302032293656354</v>
      </c>
      <c r="R17" s="6">
        <v>1</v>
      </c>
      <c r="S17" s="23">
        <f t="shared" si="3"/>
        <v>1</v>
      </c>
      <c r="T17" s="22">
        <v>141</v>
      </c>
      <c r="U17" s="6">
        <v>1</v>
      </c>
      <c r="V17" s="23">
        <f t="shared" si="4"/>
        <v>1</v>
      </c>
      <c r="W17" s="32">
        <v>0</v>
      </c>
      <c r="X17" s="8">
        <v>0</v>
      </c>
      <c r="Y17" s="6">
        <v>1</v>
      </c>
      <c r="Z17" s="23">
        <f t="shared" si="5"/>
        <v>1</v>
      </c>
      <c r="AA17" s="51">
        <f t="shared" si="6"/>
        <v>1</v>
      </c>
      <c r="AB17" s="53">
        <f t="shared" si="7"/>
        <v>1</v>
      </c>
      <c r="AC17" s="64">
        <v>1</v>
      </c>
      <c r="AD17" s="37">
        <f t="shared" si="8"/>
        <v>1</v>
      </c>
      <c r="AE17" s="39">
        <f t="shared" si="9"/>
        <v>1</v>
      </c>
      <c r="AF17" s="39">
        <v>3</v>
      </c>
      <c r="AG17" s="42">
        <f t="shared" si="12"/>
        <v>-2</v>
      </c>
      <c r="AH17" s="43">
        <f t="shared" si="13"/>
        <v>1</v>
      </c>
      <c r="AI17" s="9">
        <v>3</v>
      </c>
      <c r="AJ17" s="88">
        <v>3</v>
      </c>
      <c r="AK17" s="9">
        <f t="shared" si="10"/>
        <v>9</v>
      </c>
      <c r="AL17" s="93">
        <f t="shared" si="11"/>
        <v>2</v>
      </c>
    </row>
    <row r="18" spans="1:38" ht="15" x14ac:dyDescent="0.2">
      <c r="A18" s="59">
        <v>11</v>
      </c>
      <c r="B18" s="48" t="s">
        <v>45</v>
      </c>
      <c r="C18" s="22">
        <v>0</v>
      </c>
      <c r="D18" s="6">
        <v>3</v>
      </c>
      <c r="E18" s="6">
        <v>2</v>
      </c>
      <c r="F18" s="6">
        <v>4</v>
      </c>
      <c r="G18" s="6">
        <f t="shared" si="0"/>
        <v>5</v>
      </c>
      <c r="H18" s="5">
        <v>3</v>
      </c>
      <c r="I18" s="23">
        <f t="shared" si="1"/>
        <v>3</v>
      </c>
      <c r="J18" s="22">
        <v>7381</v>
      </c>
      <c r="K18" s="6">
        <v>2767</v>
      </c>
      <c r="L18" s="7">
        <v>37.488145237772656</v>
      </c>
      <c r="M18" s="5">
        <v>4</v>
      </c>
      <c r="N18" s="23">
        <f t="shared" si="2"/>
        <v>4</v>
      </c>
      <c r="O18" s="29">
        <v>1150.77</v>
      </c>
      <c r="P18" s="6">
        <v>44.6</v>
      </c>
      <c r="Q18" s="7">
        <v>3.8756658585121269</v>
      </c>
      <c r="R18" s="6">
        <v>2</v>
      </c>
      <c r="S18" s="23">
        <f t="shared" si="3"/>
        <v>2</v>
      </c>
      <c r="T18" s="22">
        <v>592</v>
      </c>
      <c r="U18" s="6">
        <v>3</v>
      </c>
      <c r="V18" s="23">
        <f t="shared" si="4"/>
        <v>3</v>
      </c>
      <c r="W18" s="32">
        <v>0</v>
      </c>
      <c r="X18" s="8">
        <v>0</v>
      </c>
      <c r="Y18" s="6">
        <v>1</v>
      </c>
      <c r="Z18" s="23">
        <f t="shared" si="5"/>
        <v>1</v>
      </c>
      <c r="AA18" s="51">
        <f t="shared" si="6"/>
        <v>2.1</v>
      </c>
      <c r="AB18" s="53">
        <f t="shared" si="7"/>
        <v>2</v>
      </c>
      <c r="AC18" s="64">
        <v>1</v>
      </c>
      <c r="AD18" s="37">
        <f t="shared" si="8"/>
        <v>2</v>
      </c>
      <c r="AE18" s="39">
        <f t="shared" si="9"/>
        <v>1</v>
      </c>
      <c r="AF18" s="39">
        <v>3</v>
      </c>
      <c r="AG18" s="42">
        <f t="shared" si="12"/>
        <v>-2</v>
      </c>
      <c r="AH18" s="43">
        <f t="shared" si="13"/>
        <v>1</v>
      </c>
      <c r="AI18" s="9">
        <v>3</v>
      </c>
      <c r="AJ18" s="88">
        <v>3</v>
      </c>
      <c r="AK18" s="9">
        <f t="shared" si="10"/>
        <v>9</v>
      </c>
      <c r="AL18" s="93">
        <f t="shared" si="11"/>
        <v>2</v>
      </c>
    </row>
    <row r="19" spans="1:38" ht="15" x14ac:dyDescent="0.2">
      <c r="A19" s="59">
        <v>12</v>
      </c>
      <c r="B19" s="48" t="s">
        <v>46</v>
      </c>
      <c r="C19" s="22">
        <v>2</v>
      </c>
      <c r="D19" s="6">
        <v>2</v>
      </c>
      <c r="E19" s="6">
        <v>1</v>
      </c>
      <c r="F19" s="6">
        <v>2</v>
      </c>
      <c r="G19" s="6">
        <f t="shared" si="0"/>
        <v>5</v>
      </c>
      <c r="H19" s="5">
        <v>3</v>
      </c>
      <c r="I19" s="23">
        <f t="shared" si="1"/>
        <v>3</v>
      </c>
      <c r="J19" s="22">
        <v>7010</v>
      </c>
      <c r="K19" s="6">
        <v>6785</v>
      </c>
      <c r="L19" s="7">
        <v>96.790299572039942</v>
      </c>
      <c r="M19" s="5">
        <v>1</v>
      </c>
      <c r="N19" s="23">
        <f t="shared" si="2"/>
        <v>1</v>
      </c>
      <c r="O19" s="29">
        <v>749.42</v>
      </c>
      <c r="P19" s="6">
        <v>120.3</v>
      </c>
      <c r="Q19" s="7">
        <v>16.052413866723601</v>
      </c>
      <c r="R19" s="6">
        <v>4</v>
      </c>
      <c r="S19" s="23">
        <f t="shared" si="3"/>
        <v>4</v>
      </c>
      <c r="T19" s="22">
        <v>1455</v>
      </c>
      <c r="U19" s="6">
        <v>4</v>
      </c>
      <c r="V19" s="23">
        <f t="shared" si="4"/>
        <v>4</v>
      </c>
      <c r="W19" s="32">
        <v>205</v>
      </c>
      <c r="X19" s="8">
        <v>1.7040731504571904</v>
      </c>
      <c r="Y19" s="6">
        <v>4</v>
      </c>
      <c r="Z19" s="23">
        <f t="shared" si="5"/>
        <v>4</v>
      </c>
      <c r="AA19" s="51">
        <f t="shared" si="6"/>
        <v>4</v>
      </c>
      <c r="AB19" s="53">
        <f t="shared" si="7"/>
        <v>4</v>
      </c>
      <c r="AC19" s="64">
        <v>1</v>
      </c>
      <c r="AD19" s="37">
        <f t="shared" si="8"/>
        <v>4</v>
      </c>
      <c r="AE19" s="39">
        <f t="shared" si="9"/>
        <v>2</v>
      </c>
      <c r="AF19" s="39">
        <v>4</v>
      </c>
      <c r="AG19" s="42">
        <f t="shared" si="12"/>
        <v>-2</v>
      </c>
      <c r="AH19" s="43">
        <f t="shared" si="13"/>
        <v>1</v>
      </c>
      <c r="AI19" s="9">
        <v>3</v>
      </c>
      <c r="AJ19" s="88">
        <v>4</v>
      </c>
      <c r="AK19" s="9">
        <f t="shared" si="10"/>
        <v>12</v>
      </c>
      <c r="AL19" s="96">
        <f t="shared" si="11"/>
        <v>3</v>
      </c>
    </row>
    <row r="20" spans="1:38" ht="15" x14ac:dyDescent="0.2">
      <c r="A20" s="59">
        <v>13</v>
      </c>
      <c r="B20" s="48" t="s">
        <v>47</v>
      </c>
      <c r="C20" s="22">
        <v>0</v>
      </c>
      <c r="D20" s="6">
        <v>2</v>
      </c>
      <c r="E20" s="6">
        <v>2</v>
      </c>
      <c r="F20" s="6">
        <v>10</v>
      </c>
      <c r="G20" s="6">
        <f t="shared" si="0"/>
        <v>4</v>
      </c>
      <c r="H20" s="5">
        <v>3</v>
      </c>
      <c r="I20" s="23">
        <f t="shared" si="1"/>
        <v>3</v>
      </c>
      <c r="J20" s="22">
        <v>6001</v>
      </c>
      <c r="K20" s="6">
        <v>4540</v>
      </c>
      <c r="L20" s="7">
        <v>75.654057657057152</v>
      </c>
      <c r="M20" s="5">
        <v>3</v>
      </c>
      <c r="N20" s="23">
        <f t="shared" si="2"/>
        <v>3</v>
      </c>
      <c r="O20" s="29">
        <v>479.89</v>
      </c>
      <c r="P20" s="6">
        <v>21.9</v>
      </c>
      <c r="Q20" s="7">
        <v>4.5635458125820501</v>
      </c>
      <c r="R20" s="6">
        <v>2</v>
      </c>
      <c r="S20" s="23">
        <f t="shared" si="3"/>
        <v>2</v>
      </c>
      <c r="T20" s="22">
        <v>631</v>
      </c>
      <c r="U20" s="6">
        <v>3</v>
      </c>
      <c r="V20" s="23">
        <f t="shared" si="4"/>
        <v>3</v>
      </c>
      <c r="W20" s="32">
        <v>52</v>
      </c>
      <c r="X20" s="8">
        <v>2.3744292237442925</v>
      </c>
      <c r="Y20" s="6">
        <v>4</v>
      </c>
      <c r="Z20" s="23">
        <f t="shared" si="5"/>
        <v>4</v>
      </c>
      <c r="AA20" s="51">
        <f t="shared" si="6"/>
        <v>3</v>
      </c>
      <c r="AB20" s="53">
        <f t="shared" si="7"/>
        <v>3</v>
      </c>
      <c r="AC20" s="64">
        <v>1</v>
      </c>
      <c r="AD20" s="37">
        <f t="shared" si="8"/>
        <v>3</v>
      </c>
      <c r="AE20" s="39">
        <f t="shared" si="9"/>
        <v>2</v>
      </c>
      <c r="AF20" s="39">
        <v>2</v>
      </c>
      <c r="AG20" s="42">
        <f t="shared" si="12"/>
        <v>0</v>
      </c>
      <c r="AH20" s="44">
        <f t="shared" si="13"/>
        <v>2</v>
      </c>
      <c r="AI20" s="9">
        <v>3</v>
      </c>
      <c r="AJ20" s="88">
        <v>4</v>
      </c>
      <c r="AK20" s="9">
        <f t="shared" si="10"/>
        <v>12</v>
      </c>
      <c r="AL20" s="96">
        <f t="shared" si="11"/>
        <v>3</v>
      </c>
    </row>
    <row r="21" spans="1:38" ht="15" x14ac:dyDescent="0.2">
      <c r="A21" s="59">
        <v>14</v>
      </c>
      <c r="B21" s="48" t="s">
        <v>48</v>
      </c>
      <c r="C21" s="22">
        <v>9</v>
      </c>
      <c r="D21" s="6">
        <v>0</v>
      </c>
      <c r="E21" s="6">
        <v>4</v>
      </c>
      <c r="F21" s="6">
        <v>16</v>
      </c>
      <c r="G21" s="6">
        <f t="shared" si="0"/>
        <v>13</v>
      </c>
      <c r="H21" s="5">
        <v>4</v>
      </c>
      <c r="I21" s="23">
        <f t="shared" si="1"/>
        <v>4</v>
      </c>
      <c r="J21" s="22">
        <v>7685</v>
      </c>
      <c r="K21" s="6">
        <v>2768</v>
      </c>
      <c r="L21" s="7">
        <v>36.018217306441116</v>
      </c>
      <c r="M21" s="5">
        <v>4</v>
      </c>
      <c r="N21" s="23">
        <f t="shared" si="2"/>
        <v>4</v>
      </c>
      <c r="O21" s="29">
        <v>1032.57</v>
      </c>
      <c r="P21" s="6">
        <v>26.4</v>
      </c>
      <c r="Q21" s="7">
        <v>2.556727388942154</v>
      </c>
      <c r="R21" s="6">
        <v>2</v>
      </c>
      <c r="S21" s="23">
        <f t="shared" si="3"/>
        <v>2</v>
      </c>
      <c r="T21" s="22">
        <v>554</v>
      </c>
      <c r="U21" s="6">
        <v>3</v>
      </c>
      <c r="V21" s="23">
        <f t="shared" si="4"/>
        <v>3</v>
      </c>
      <c r="W21" s="32">
        <v>11.333333333333334</v>
      </c>
      <c r="X21" s="8">
        <v>0.42929292929292934</v>
      </c>
      <c r="Y21" s="6">
        <v>3</v>
      </c>
      <c r="Z21" s="23">
        <f t="shared" si="5"/>
        <v>3</v>
      </c>
      <c r="AA21" s="51">
        <f t="shared" si="6"/>
        <v>2.7</v>
      </c>
      <c r="AB21" s="53">
        <f t="shared" si="7"/>
        <v>3</v>
      </c>
      <c r="AC21" s="64">
        <v>2</v>
      </c>
      <c r="AD21" s="37">
        <f t="shared" si="8"/>
        <v>6</v>
      </c>
      <c r="AE21" s="39">
        <f t="shared" si="9"/>
        <v>3</v>
      </c>
      <c r="AF21" s="39">
        <v>2</v>
      </c>
      <c r="AG21" s="42">
        <f t="shared" si="12"/>
        <v>1</v>
      </c>
      <c r="AH21" s="56">
        <f t="shared" si="13"/>
        <v>3</v>
      </c>
      <c r="AI21" s="9">
        <v>3</v>
      </c>
      <c r="AJ21" s="88">
        <v>5</v>
      </c>
      <c r="AK21" s="9">
        <f t="shared" si="10"/>
        <v>15</v>
      </c>
      <c r="AL21" s="96">
        <f t="shared" si="11"/>
        <v>3</v>
      </c>
    </row>
    <row r="22" spans="1:38" ht="15" x14ac:dyDescent="0.2">
      <c r="A22" s="59">
        <v>15</v>
      </c>
      <c r="B22" s="48" t="s">
        <v>49</v>
      </c>
      <c r="C22" s="22">
        <v>2</v>
      </c>
      <c r="D22" s="6">
        <v>1</v>
      </c>
      <c r="E22" s="6">
        <v>0</v>
      </c>
      <c r="F22" s="6">
        <v>1</v>
      </c>
      <c r="G22" s="6">
        <f t="shared" si="0"/>
        <v>3</v>
      </c>
      <c r="H22" s="5">
        <v>3</v>
      </c>
      <c r="I22" s="23">
        <f t="shared" si="1"/>
        <v>3</v>
      </c>
      <c r="J22" s="22">
        <v>6392</v>
      </c>
      <c r="K22" s="6">
        <v>4965</v>
      </c>
      <c r="L22" s="7">
        <v>77.675219023779718</v>
      </c>
      <c r="M22" s="5">
        <v>3</v>
      </c>
      <c r="N22" s="23">
        <f t="shared" si="2"/>
        <v>3</v>
      </c>
      <c r="O22" s="29">
        <v>798.55</v>
      </c>
      <c r="P22" s="6">
        <v>42.3</v>
      </c>
      <c r="Q22" s="7">
        <v>5.2971009955544428</v>
      </c>
      <c r="R22" s="6">
        <v>3</v>
      </c>
      <c r="S22" s="23">
        <f t="shared" si="3"/>
        <v>3</v>
      </c>
      <c r="T22" s="22">
        <v>838</v>
      </c>
      <c r="U22" s="6">
        <v>3</v>
      </c>
      <c r="V22" s="23">
        <f t="shared" si="4"/>
        <v>3</v>
      </c>
      <c r="W22" s="32">
        <v>2.3333333333333335</v>
      </c>
      <c r="X22" s="8">
        <v>5.5161544523246661E-2</v>
      </c>
      <c r="Y22" s="6">
        <v>2</v>
      </c>
      <c r="Z22" s="23">
        <f t="shared" si="5"/>
        <v>2</v>
      </c>
      <c r="AA22" s="51">
        <f t="shared" si="6"/>
        <v>2.7</v>
      </c>
      <c r="AB22" s="53">
        <f t="shared" si="7"/>
        <v>3</v>
      </c>
      <c r="AC22" s="64">
        <v>1</v>
      </c>
      <c r="AD22" s="37">
        <f t="shared" si="8"/>
        <v>3</v>
      </c>
      <c r="AE22" s="39">
        <f t="shared" si="9"/>
        <v>2</v>
      </c>
      <c r="AF22" s="39">
        <v>2</v>
      </c>
      <c r="AG22" s="42">
        <f t="shared" si="12"/>
        <v>0</v>
      </c>
      <c r="AH22" s="44">
        <f t="shared" si="13"/>
        <v>2</v>
      </c>
      <c r="AI22" s="9">
        <v>3</v>
      </c>
      <c r="AJ22" s="88">
        <v>3</v>
      </c>
      <c r="AK22" s="9">
        <f t="shared" si="10"/>
        <v>9</v>
      </c>
      <c r="AL22" s="93">
        <f t="shared" si="11"/>
        <v>2</v>
      </c>
    </row>
    <row r="23" spans="1:38" ht="15" x14ac:dyDescent="0.2">
      <c r="A23" s="59">
        <v>16</v>
      </c>
      <c r="B23" s="48" t="s">
        <v>50</v>
      </c>
      <c r="C23" s="22">
        <v>0</v>
      </c>
      <c r="D23" s="6">
        <v>0</v>
      </c>
      <c r="E23" s="6">
        <v>1</v>
      </c>
      <c r="F23" s="6">
        <v>0</v>
      </c>
      <c r="G23" s="6">
        <f t="shared" si="0"/>
        <v>1</v>
      </c>
      <c r="H23" s="5">
        <v>2</v>
      </c>
      <c r="I23" s="23">
        <f t="shared" si="1"/>
        <v>2</v>
      </c>
      <c r="J23" s="22">
        <v>8423</v>
      </c>
      <c r="K23" s="6">
        <v>5915</v>
      </c>
      <c r="L23" s="7">
        <v>70.224385610827497</v>
      </c>
      <c r="M23" s="5">
        <v>3</v>
      </c>
      <c r="N23" s="23">
        <f t="shared" si="2"/>
        <v>3</v>
      </c>
      <c r="O23" s="29">
        <v>1292.9100000000001</v>
      </c>
      <c r="P23" s="6">
        <v>68.3</v>
      </c>
      <c r="Q23" s="7">
        <v>5.2826569521467075</v>
      </c>
      <c r="R23" s="6">
        <v>3</v>
      </c>
      <c r="S23" s="23">
        <f t="shared" si="3"/>
        <v>3</v>
      </c>
      <c r="T23" s="22">
        <v>971</v>
      </c>
      <c r="U23" s="6">
        <v>3</v>
      </c>
      <c r="V23" s="23">
        <f t="shared" si="4"/>
        <v>3</v>
      </c>
      <c r="W23" s="32">
        <v>20.666666666666668</v>
      </c>
      <c r="X23" s="8">
        <v>0.30258662762323085</v>
      </c>
      <c r="Y23" s="6">
        <v>3</v>
      </c>
      <c r="Z23" s="23">
        <f t="shared" si="5"/>
        <v>3</v>
      </c>
      <c r="AA23" s="51">
        <f t="shared" si="6"/>
        <v>3</v>
      </c>
      <c r="AB23" s="53">
        <f t="shared" si="7"/>
        <v>3</v>
      </c>
      <c r="AC23" s="64">
        <v>1</v>
      </c>
      <c r="AD23" s="37">
        <f t="shared" si="8"/>
        <v>3</v>
      </c>
      <c r="AE23" s="39">
        <f t="shared" si="9"/>
        <v>2</v>
      </c>
      <c r="AF23" s="39">
        <v>3</v>
      </c>
      <c r="AG23" s="42">
        <f t="shared" si="12"/>
        <v>-1</v>
      </c>
      <c r="AH23" s="44">
        <f t="shared" si="13"/>
        <v>2</v>
      </c>
      <c r="AI23" s="9">
        <v>3</v>
      </c>
      <c r="AJ23" s="88">
        <v>3</v>
      </c>
      <c r="AK23" s="9">
        <f t="shared" si="10"/>
        <v>9</v>
      </c>
      <c r="AL23" s="93">
        <f t="shared" si="11"/>
        <v>2</v>
      </c>
    </row>
    <row r="24" spans="1:38" ht="15" x14ac:dyDescent="0.2">
      <c r="A24" s="59">
        <v>17</v>
      </c>
      <c r="B24" s="48" t="s">
        <v>51</v>
      </c>
      <c r="C24" s="22">
        <v>9</v>
      </c>
      <c r="D24" s="6">
        <v>2</v>
      </c>
      <c r="E24" s="6">
        <v>1</v>
      </c>
      <c r="F24" s="6">
        <v>1</v>
      </c>
      <c r="G24" s="6">
        <f t="shared" si="0"/>
        <v>12</v>
      </c>
      <c r="H24" s="5">
        <v>4</v>
      </c>
      <c r="I24" s="23">
        <f t="shared" si="1"/>
        <v>4</v>
      </c>
      <c r="J24" s="22">
        <v>9748</v>
      </c>
      <c r="K24" s="6">
        <v>4000</v>
      </c>
      <c r="L24" s="7">
        <v>41.034058268362742</v>
      </c>
      <c r="M24" s="5">
        <v>4</v>
      </c>
      <c r="N24" s="23">
        <f t="shared" si="2"/>
        <v>4</v>
      </c>
      <c r="O24" s="29">
        <v>1350.37</v>
      </c>
      <c r="P24" s="6">
        <v>16.899999999999999</v>
      </c>
      <c r="Q24" s="7">
        <v>1.2515088457237646</v>
      </c>
      <c r="R24" s="6">
        <v>2</v>
      </c>
      <c r="S24" s="23">
        <f t="shared" si="3"/>
        <v>2</v>
      </c>
      <c r="T24" s="22">
        <v>388</v>
      </c>
      <c r="U24" s="6">
        <v>2</v>
      </c>
      <c r="V24" s="23">
        <f t="shared" si="4"/>
        <v>2</v>
      </c>
      <c r="W24" s="32">
        <v>5</v>
      </c>
      <c r="X24" s="8">
        <v>0.29585798816568049</v>
      </c>
      <c r="Y24" s="6">
        <v>3</v>
      </c>
      <c r="Z24" s="23">
        <f t="shared" si="5"/>
        <v>3</v>
      </c>
      <c r="AA24" s="51">
        <f t="shared" si="6"/>
        <v>2.2999999999999998</v>
      </c>
      <c r="AB24" s="53">
        <f t="shared" si="7"/>
        <v>2</v>
      </c>
      <c r="AC24" s="64">
        <v>1</v>
      </c>
      <c r="AD24" s="37">
        <f t="shared" si="8"/>
        <v>2</v>
      </c>
      <c r="AE24" s="39">
        <f t="shared" si="9"/>
        <v>1</v>
      </c>
      <c r="AF24" s="39">
        <v>3</v>
      </c>
      <c r="AG24" s="42">
        <f t="shared" si="12"/>
        <v>-2</v>
      </c>
      <c r="AH24" s="43">
        <f t="shared" si="13"/>
        <v>1</v>
      </c>
      <c r="AI24" s="9">
        <v>3</v>
      </c>
      <c r="AJ24" s="88">
        <v>3</v>
      </c>
      <c r="AK24" s="9">
        <f t="shared" si="10"/>
        <v>9</v>
      </c>
      <c r="AL24" s="93">
        <f t="shared" si="11"/>
        <v>2</v>
      </c>
    </row>
    <row r="25" spans="1:38" ht="15" x14ac:dyDescent="0.2">
      <c r="A25" s="59">
        <v>18</v>
      </c>
      <c r="B25" s="48" t="s">
        <v>52</v>
      </c>
      <c r="C25" s="22">
        <v>0</v>
      </c>
      <c r="D25" s="6">
        <v>0</v>
      </c>
      <c r="E25" s="6">
        <v>0</v>
      </c>
      <c r="F25" s="6">
        <v>0</v>
      </c>
      <c r="G25" s="6">
        <f t="shared" si="0"/>
        <v>0</v>
      </c>
      <c r="H25" s="5">
        <v>1</v>
      </c>
      <c r="I25" s="23">
        <f t="shared" si="1"/>
        <v>1</v>
      </c>
      <c r="J25" s="22">
        <v>9453</v>
      </c>
      <c r="K25" s="6">
        <v>6802</v>
      </c>
      <c r="L25" s="7">
        <v>71.955992806516448</v>
      </c>
      <c r="M25" s="5">
        <v>3</v>
      </c>
      <c r="N25" s="23">
        <f t="shared" si="2"/>
        <v>3</v>
      </c>
      <c r="O25" s="29">
        <v>841.48</v>
      </c>
      <c r="P25" s="6">
        <v>48.2</v>
      </c>
      <c r="Q25" s="7">
        <v>5.7280030422588775</v>
      </c>
      <c r="R25" s="6">
        <v>3</v>
      </c>
      <c r="S25" s="23">
        <f t="shared" si="3"/>
        <v>3</v>
      </c>
      <c r="T25" s="22">
        <v>919</v>
      </c>
      <c r="U25" s="6">
        <v>3</v>
      </c>
      <c r="V25" s="23">
        <f t="shared" si="4"/>
        <v>3</v>
      </c>
      <c r="W25" s="32">
        <v>0.33333333333333331</v>
      </c>
      <c r="X25" s="8">
        <v>6.9156293222683253E-3</v>
      </c>
      <c r="Y25" s="6">
        <v>1</v>
      </c>
      <c r="Z25" s="23">
        <f t="shared" si="5"/>
        <v>1</v>
      </c>
      <c r="AA25" s="51">
        <f t="shared" si="6"/>
        <v>2.4</v>
      </c>
      <c r="AB25" s="53">
        <f t="shared" si="7"/>
        <v>2</v>
      </c>
      <c r="AC25" s="64">
        <v>1</v>
      </c>
      <c r="AD25" s="37">
        <f t="shared" si="8"/>
        <v>2</v>
      </c>
      <c r="AE25" s="39">
        <f t="shared" si="9"/>
        <v>1</v>
      </c>
      <c r="AF25" s="39">
        <v>2</v>
      </c>
      <c r="AG25" s="42">
        <f t="shared" si="12"/>
        <v>-1</v>
      </c>
      <c r="AH25" s="44">
        <f t="shared" si="13"/>
        <v>2</v>
      </c>
      <c r="AI25" s="9">
        <v>3</v>
      </c>
      <c r="AJ25" s="88">
        <v>3</v>
      </c>
      <c r="AK25" s="9">
        <f t="shared" si="10"/>
        <v>9</v>
      </c>
      <c r="AL25" s="93">
        <f t="shared" si="11"/>
        <v>2</v>
      </c>
    </row>
    <row r="26" spans="1:38" ht="15" x14ac:dyDescent="0.2">
      <c r="A26" s="59">
        <v>19</v>
      </c>
      <c r="B26" s="48" t="s">
        <v>53</v>
      </c>
      <c r="C26" s="22">
        <v>1</v>
      </c>
      <c r="D26" s="6">
        <v>0</v>
      </c>
      <c r="E26" s="6">
        <v>0</v>
      </c>
      <c r="F26" s="6">
        <v>1</v>
      </c>
      <c r="G26" s="6">
        <f t="shared" si="0"/>
        <v>1</v>
      </c>
      <c r="H26" s="5">
        <v>2</v>
      </c>
      <c r="I26" s="23">
        <f t="shared" si="1"/>
        <v>2</v>
      </c>
      <c r="J26" s="22">
        <v>5124</v>
      </c>
      <c r="K26" s="6">
        <v>1400</v>
      </c>
      <c r="L26" s="7">
        <v>27.3224043715847</v>
      </c>
      <c r="M26" s="5">
        <v>4</v>
      </c>
      <c r="N26" s="23">
        <f t="shared" si="2"/>
        <v>4</v>
      </c>
      <c r="O26" s="29">
        <v>964.89</v>
      </c>
      <c r="P26" s="6">
        <v>13.1</v>
      </c>
      <c r="Q26" s="7">
        <v>1.3576677134181099</v>
      </c>
      <c r="R26" s="6">
        <v>2</v>
      </c>
      <c r="S26" s="23">
        <f t="shared" si="3"/>
        <v>2</v>
      </c>
      <c r="T26" s="22">
        <v>388</v>
      </c>
      <c r="U26" s="6">
        <v>2</v>
      </c>
      <c r="V26" s="23">
        <f t="shared" si="4"/>
        <v>2</v>
      </c>
      <c r="W26" s="32">
        <v>3</v>
      </c>
      <c r="X26" s="8">
        <v>0.22900763358778625</v>
      </c>
      <c r="Y26" s="6">
        <v>3</v>
      </c>
      <c r="Z26" s="23">
        <f t="shared" si="5"/>
        <v>3</v>
      </c>
      <c r="AA26" s="51">
        <f t="shared" si="6"/>
        <v>2.2999999999999998</v>
      </c>
      <c r="AB26" s="53">
        <f t="shared" si="7"/>
        <v>2</v>
      </c>
      <c r="AC26" s="64">
        <v>1</v>
      </c>
      <c r="AD26" s="37">
        <f t="shared" si="8"/>
        <v>2</v>
      </c>
      <c r="AE26" s="39">
        <f t="shared" si="9"/>
        <v>1</v>
      </c>
      <c r="AF26" s="39">
        <v>2</v>
      </c>
      <c r="AG26" s="42">
        <f t="shared" si="12"/>
        <v>-1</v>
      </c>
      <c r="AH26" s="44">
        <f t="shared" si="13"/>
        <v>2</v>
      </c>
      <c r="AI26" s="9">
        <v>3</v>
      </c>
      <c r="AJ26" s="88">
        <v>3</v>
      </c>
      <c r="AK26" s="9">
        <f t="shared" si="10"/>
        <v>9</v>
      </c>
      <c r="AL26" s="93">
        <f t="shared" si="11"/>
        <v>2</v>
      </c>
    </row>
    <row r="27" spans="1:38" ht="15" x14ac:dyDescent="0.2">
      <c r="A27" s="59">
        <v>20</v>
      </c>
      <c r="B27" s="48" t="s">
        <v>54</v>
      </c>
      <c r="C27" s="22">
        <v>1</v>
      </c>
      <c r="D27" s="6">
        <v>1</v>
      </c>
      <c r="E27" s="6">
        <v>2</v>
      </c>
      <c r="F27" s="6">
        <v>6</v>
      </c>
      <c r="G27" s="6">
        <f t="shared" si="0"/>
        <v>4</v>
      </c>
      <c r="H27" s="5">
        <v>3</v>
      </c>
      <c r="I27" s="23">
        <f t="shared" si="1"/>
        <v>3</v>
      </c>
      <c r="J27" s="22">
        <v>4248</v>
      </c>
      <c r="K27" s="6">
        <v>2484</v>
      </c>
      <c r="L27" s="7">
        <v>58.474576271186443</v>
      </c>
      <c r="M27" s="5">
        <v>3</v>
      </c>
      <c r="N27" s="23">
        <f t="shared" si="2"/>
        <v>3</v>
      </c>
      <c r="O27" s="29">
        <v>592.07000000000005</v>
      </c>
      <c r="P27" s="6">
        <v>39.9</v>
      </c>
      <c r="Q27" s="7">
        <v>6.7390680156062626</v>
      </c>
      <c r="R27" s="6">
        <v>3</v>
      </c>
      <c r="S27" s="23">
        <f t="shared" si="3"/>
        <v>3</v>
      </c>
      <c r="T27" s="22">
        <v>432</v>
      </c>
      <c r="U27" s="6">
        <v>2</v>
      </c>
      <c r="V27" s="23">
        <f t="shared" si="4"/>
        <v>2</v>
      </c>
      <c r="W27" s="32">
        <v>5.333333333333333</v>
      </c>
      <c r="X27" s="8">
        <v>0.13366750208855471</v>
      </c>
      <c r="Y27" s="6">
        <v>3</v>
      </c>
      <c r="Z27" s="23">
        <f t="shared" si="5"/>
        <v>3</v>
      </c>
      <c r="AA27" s="51">
        <f t="shared" si="6"/>
        <v>2.5999999999999996</v>
      </c>
      <c r="AB27" s="53">
        <f t="shared" si="7"/>
        <v>3</v>
      </c>
      <c r="AC27" s="64">
        <v>2</v>
      </c>
      <c r="AD27" s="37">
        <f t="shared" si="8"/>
        <v>6</v>
      </c>
      <c r="AE27" s="39">
        <f t="shared" si="9"/>
        <v>3</v>
      </c>
      <c r="AF27" s="39">
        <v>2</v>
      </c>
      <c r="AG27" s="42">
        <f t="shared" si="12"/>
        <v>1</v>
      </c>
      <c r="AH27" s="56">
        <f t="shared" si="13"/>
        <v>3</v>
      </c>
      <c r="AI27" s="9">
        <v>3</v>
      </c>
      <c r="AJ27" s="88">
        <v>5</v>
      </c>
      <c r="AK27" s="9">
        <f t="shared" si="10"/>
        <v>15</v>
      </c>
      <c r="AL27" s="96">
        <f t="shared" si="11"/>
        <v>3</v>
      </c>
    </row>
    <row r="28" spans="1:38" ht="15" x14ac:dyDescent="0.2">
      <c r="A28" s="59">
        <v>21</v>
      </c>
      <c r="B28" s="48" t="s">
        <v>55</v>
      </c>
      <c r="C28" s="22">
        <v>1</v>
      </c>
      <c r="D28" s="6">
        <v>1</v>
      </c>
      <c r="E28" s="6">
        <v>2</v>
      </c>
      <c r="F28" s="6">
        <v>2</v>
      </c>
      <c r="G28" s="6">
        <f t="shared" si="0"/>
        <v>4</v>
      </c>
      <c r="H28" s="5">
        <v>3</v>
      </c>
      <c r="I28" s="23">
        <f t="shared" si="1"/>
        <v>3</v>
      </c>
      <c r="J28" s="22">
        <v>5258</v>
      </c>
      <c r="K28" s="6">
        <v>2555</v>
      </c>
      <c r="L28" s="7">
        <v>48.592620768352987</v>
      </c>
      <c r="M28" s="5">
        <v>4</v>
      </c>
      <c r="N28" s="23">
        <f t="shared" si="2"/>
        <v>4</v>
      </c>
      <c r="O28" s="29">
        <v>966.22</v>
      </c>
      <c r="P28" s="6">
        <v>39.4</v>
      </c>
      <c r="Q28" s="7">
        <v>4.0777462689656598</v>
      </c>
      <c r="R28" s="6">
        <v>2</v>
      </c>
      <c r="S28" s="23">
        <f t="shared" si="3"/>
        <v>2</v>
      </c>
      <c r="T28" s="22">
        <v>634</v>
      </c>
      <c r="U28" s="6">
        <v>3</v>
      </c>
      <c r="V28" s="23">
        <f t="shared" si="4"/>
        <v>3</v>
      </c>
      <c r="W28" s="32">
        <v>4</v>
      </c>
      <c r="X28" s="8">
        <v>0.10152284263959391</v>
      </c>
      <c r="Y28" s="6">
        <v>2</v>
      </c>
      <c r="Z28" s="23">
        <f t="shared" si="5"/>
        <v>2</v>
      </c>
      <c r="AA28" s="51">
        <f t="shared" si="6"/>
        <v>2.4000000000000004</v>
      </c>
      <c r="AB28" s="53">
        <f t="shared" si="7"/>
        <v>2</v>
      </c>
      <c r="AC28" s="64">
        <v>1</v>
      </c>
      <c r="AD28" s="37">
        <f t="shared" si="8"/>
        <v>2</v>
      </c>
      <c r="AE28" s="39">
        <f t="shared" si="9"/>
        <v>1</v>
      </c>
      <c r="AF28" s="39">
        <v>3</v>
      </c>
      <c r="AG28" s="42">
        <f t="shared" si="12"/>
        <v>-2</v>
      </c>
      <c r="AH28" s="43">
        <f t="shared" si="13"/>
        <v>1</v>
      </c>
      <c r="AI28" s="9">
        <v>3</v>
      </c>
      <c r="AJ28" s="88">
        <v>4</v>
      </c>
      <c r="AK28" s="9">
        <f t="shared" si="10"/>
        <v>12</v>
      </c>
      <c r="AL28" s="96">
        <f t="shared" si="11"/>
        <v>3</v>
      </c>
    </row>
    <row r="29" spans="1:38" ht="15" x14ac:dyDescent="0.2">
      <c r="A29" s="59">
        <v>22</v>
      </c>
      <c r="B29" s="48" t="s">
        <v>56</v>
      </c>
      <c r="C29" s="22">
        <v>5</v>
      </c>
      <c r="D29" s="6">
        <v>2</v>
      </c>
      <c r="E29" s="6">
        <v>0</v>
      </c>
      <c r="F29" s="6">
        <v>86</v>
      </c>
      <c r="G29" s="6">
        <f t="shared" si="0"/>
        <v>7</v>
      </c>
      <c r="H29" s="5">
        <v>4</v>
      </c>
      <c r="I29" s="23">
        <f t="shared" si="1"/>
        <v>4</v>
      </c>
      <c r="J29" s="22">
        <v>77366</v>
      </c>
      <c r="K29" s="6">
        <v>70676</v>
      </c>
      <c r="L29" s="7">
        <v>91.35279063154357</v>
      </c>
      <c r="M29" s="5">
        <v>2</v>
      </c>
      <c r="N29" s="23">
        <f t="shared" si="2"/>
        <v>2</v>
      </c>
      <c r="O29" s="29">
        <v>3197.63</v>
      </c>
      <c r="P29" s="6">
        <v>289.7</v>
      </c>
      <c r="Q29" s="7">
        <v>9.0598349402526246</v>
      </c>
      <c r="R29" s="6">
        <v>3</v>
      </c>
      <c r="S29" s="23">
        <f t="shared" si="3"/>
        <v>3</v>
      </c>
      <c r="T29" s="22">
        <v>7294</v>
      </c>
      <c r="U29" s="6">
        <v>4</v>
      </c>
      <c r="V29" s="23">
        <f t="shared" si="4"/>
        <v>4</v>
      </c>
      <c r="W29" s="32">
        <v>207</v>
      </c>
      <c r="X29" s="8">
        <v>0.71453227476700032</v>
      </c>
      <c r="Y29" s="6">
        <v>3</v>
      </c>
      <c r="Z29" s="23">
        <f t="shared" si="5"/>
        <v>3</v>
      </c>
      <c r="AA29" s="51">
        <f t="shared" si="6"/>
        <v>3.4</v>
      </c>
      <c r="AB29" s="53">
        <f t="shared" si="7"/>
        <v>3</v>
      </c>
      <c r="AC29" s="64">
        <v>1</v>
      </c>
      <c r="AD29" s="37">
        <f t="shared" si="8"/>
        <v>3</v>
      </c>
      <c r="AE29" s="39">
        <f t="shared" si="9"/>
        <v>2</v>
      </c>
      <c r="AF29" s="39">
        <v>2</v>
      </c>
      <c r="AG29" s="42">
        <f t="shared" si="12"/>
        <v>0</v>
      </c>
      <c r="AH29" s="44">
        <f t="shared" si="13"/>
        <v>2</v>
      </c>
      <c r="AI29" s="9">
        <v>3</v>
      </c>
      <c r="AJ29" s="88">
        <v>4</v>
      </c>
      <c r="AK29" s="9">
        <f t="shared" si="10"/>
        <v>12</v>
      </c>
      <c r="AL29" s="96">
        <f t="shared" si="11"/>
        <v>3</v>
      </c>
    </row>
    <row r="30" spans="1:38" ht="15" x14ac:dyDescent="0.2">
      <c r="A30" s="59">
        <v>23</v>
      </c>
      <c r="B30" s="48" t="s">
        <v>57</v>
      </c>
      <c r="C30" s="22">
        <v>4</v>
      </c>
      <c r="D30" s="6">
        <v>0</v>
      </c>
      <c r="E30" s="6">
        <v>0</v>
      </c>
      <c r="F30" s="6">
        <v>9</v>
      </c>
      <c r="G30" s="6">
        <f t="shared" si="0"/>
        <v>4</v>
      </c>
      <c r="H30" s="5">
        <v>3</v>
      </c>
      <c r="I30" s="23">
        <f t="shared" si="1"/>
        <v>3</v>
      </c>
      <c r="J30" s="22">
        <v>10061</v>
      </c>
      <c r="K30" s="6">
        <v>9059</v>
      </c>
      <c r="L30" s="7">
        <v>90.040751416360209</v>
      </c>
      <c r="M30" s="5">
        <v>2</v>
      </c>
      <c r="N30" s="23">
        <f t="shared" si="2"/>
        <v>2</v>
      </c>
      <c r="O30" s="29">
        <v>1099.07</v>
      </c>
      <c r="P30" s="6">
        <v>104.2</v>
      </c>
      <c r="Q30" s="7">
        <v>9.4807428098301294</v>
      </c>
      <c r="R30" s="6">
        <v>3</v>
      </c>
      <c r="S30" s="23">
        <f t="shared" si="3"/>
        <v>3</v>
      </c>
      <c r="T30" s="22">
        <v>1354</v>
      </c>
      <c r="U30" s="6">
        <v>4</v>
      </c>
      <c r="V30" s="23">
        <f t="shared" si="4"/>
        <v>4</v>
      </c>
      <c r="W30" s="32">
        <v>299.33333333333331</v>
      </c>
      <c r="X30" s="8">
        <v>2.8726807421625078</v>
      </c>
      <c r="Y30" s="6">
        <v>4</v>
      </c>
      <c r="Z30" s="23">
        <f t="shared" si="5"/>
        <v>4</v>
      </c>
      <c r="AA30" s="51">
        <f t="shared" si="6"/>
        <v>3.7</v>
      </c>
      <c r="AB30" s="53">
        <f t="shared" si="7"/>
        <v>4</v>
      </c>
      <c r="AC30" s="64">
        <v>1</v>
      </c>
      <c r="AD30" s="37">
        <f t="shared" si="8"/>
        <v>4</v>
      </c>
      <c r="AE30" s="39">
        <f t="shared" si="9"/>
        <v>2</v>
      </c>
      <c r="AF30" s="39">
        <v>2</v>
      </c>
      <c r="AG30" s="42">
        <f t="shared" si="12"/>
        <v>0</v>
      </c>
      <c r="AH30" s="44">
        <f t="shared" si="13"/>
        <v>2</v>
      </c>
      <c r="AI30" s="9">
        <v>3</v>
      </c>
      <c r="AJ30" s="88">
        <v>3</v>
      </c>
      <c r="AK30" s="9">
        <f t="shared" si="10"/>
        <v>9</v>
      </c>
      <c r="AL30" s="93">
        <f t="shared" si="11"/>
        <v>2</v>
      </c>
    </row>
    <row r="31" spans="1:38" ht="15" x14ac:dyDescent="0.2">
      <c r="A31" s="59">
        <v>24</v>
      </c>
      <c r="B31" s="48" t="s">
        <v>58</v>
      </c>
      <c r="C31" s="22">
        <v>0</v>
      </c>
      <c r="D31" s="6">
        <v>1</v>
      </c>
      <c r="E31" s="6">
        <v>0</v>
      </c>
      <c r="F31" s="6">
        <v>0</v>
      </c>
      <c r="G31" s="6">
        <f t="shared" si="0"/>
        <v>1</v>
      </c>
      <c r="H31" s="5">
        <v>2</v>
      </c>
      <c r="I31" s="23">
        <f t="shared" si="1"/>
        <v>2</v>
      </c>
      <c r="J31" s="22">
        <v>4161</v>
      </c>
      <c r="K31" s="6">
        <v>2674</v>
      </c>
      <c r="L31" s="7">
        <v>64.263398221581355</v>
      </c>
      <c r="M31" s="5">
        <v>3</v>
      </c>
      <c r="N31" s="23">
        <f t="shared" si="2"/>
        <v>3</v>
      </c>
      <c r="O31" s="29">
        <v>658.89</v>
      </c>
      <c r="P31" s="6">
        <v>26</v>
      </c>
      <c r="Q31" s="7">
        <v>3.9460304451425885</v>
      </c>
      <c r="R31" s="6">
        <v>2</v>
      </c>
      <c r="S31" s="23">
        <f t="shared" si="3"/>
        <v>2</v>
      </c>
      <c r="T31" s="22">
        <v>240</v>
      </c>
      <c r="U31" s="6">
        <v>1</v>
      </c>
      <c r="V31" s="23">
        <f t="shared" si="4"/>
        <v>1</v>
      </c>
      <c r="W31" s="32">
        <v>17.333333333333332</v>
      </c>
      <c r="X31" s="8">
        <v>0.66666666666666663</v>
      </c>
      <c r="Y31" s="6">
        <v>3</v>
      </c>
      <c r="Z31" s="23">
        <f t="shared" si="5"/>
        <v>3</v>
      </c>
      <c r="AA31" s="51">
        <f t="shared" si="6"/>
        <v>1.9</v>
      </c>
      <c r="AB31" s="53">
        <f t="shared" si="7"/>
        <v>2</v>
      </c>
      <c r="AC31" s="64">
        <v>2</v>
      </c>
      <c r="AD31" s="37">
        <f t="shared" si="8"/>
        <v>4</v>
      </c>
      <c r="AE31" s="39">
        <f t="shared" si="9"/>
        <v>2</v>
      </c>
      <c r="AF31" s="39">
        <v>4</v>
      </c>
      <c r="AG31" s="42">
        <f t="shared" si="12"/>
        <v>-2</v>
      </c>
      <c r="AH31" s="43">
        <f t="shared" si="13"/>
        <v>1</v>
      </c>
      <c r="AI31" s="9">
        <v>3</v>
      </c>
      <c r="AJ31" s="88">
        <v>5</v>
      </c>
      <c r="AK31" s="9">
        <f t="shared" si="10"/>
        <v>15</v>
      </c>
      <c r="AL31" s="96">
        <f t="shared" si="11"/>
        <v>3</v>
      </c>
    </row>
    <row r="32" spans="1:38" ht="15" x14ac:dyDescent="0.2">
      <c r="A32" s="59">
        <v>25</v>
      </c>
      <c r="B32" s="48" t="s">
        <v>59</v>
      </c>
      <c r="C32" s="22">
        <v>1</v>
      </c>
      <c r="D32" s="6">
        <v>2</v>
      </c>
      <c r="E32" s="6">
        <v>0</v>
      </c>
      <c r="F32" s="6">
        <v>2</v>
      </c>
      <c r="G32" s="6">
        <f t="shared" si="0"/>
        <v>3</v>
      </c>
      <c r="H32" s="5">
        <v>3</v>
      </c>
      <c r="I32" s="23">
        <f t="shared" si="1"/>
        <v>3</v>
      </c>
      <c r="J32" s="22">
        <v>10523</v>
      </c>
      <c r="K32" s="6">
        <v>10502</v>
      </c>
      <c r="L32" s="7">
        <v>99.800437137698381</v>
      </c>
      <c r="M32" s="5">
        <v>1</v>
      </c>
      <c r="N32" s="23">
        <f t="shared" si="2"/>
        <v>1</v>
      </c>
      <c r="O32" s="29">
        <v>520.4</v>
      </c>
      <c r="P32" s="6">
        <v>42.5</v>
      </c>
      <c r="Q32" s="7">
        <v>8.1667947732513451</v>
      </c>
      <c r="R32" s="6">
        <v>3</v>
      </c>
      <c r="S32" s="23">
        <f t="shared" si="3"/>
        <v>3</v>
      </c>
      <c r="T32" s="22">
        <v>990</v>
      </c>
      <c r="U32" s="6">
        <v>3</v>
      </c>
      <c r="V32" s="23">
        <f t="shared" si="4"/>
        <v>3</v>
      </c>
      <c r="W32" s="32">
        <v>43</v>
      </c>
      <c r="X32" s="8">
        <v>1.0117647058823529</v>
      </c>
      <c r="Y32" s="6">
        <v>4</v>
      </c>
      <c r="Z32" s="23">
        <f t="shared" si="5"/>
        <v>4</v>
      </c>
      <c r="AA32" s="51">
        <f t="shared" si="6"/>
        <v>3.3</v>
      </c>
      <c r="AB32" s="53">
        <f t="shared" si="7"/>
        <v>3</v>
      </c>
      <c r="AC32" s="64">
        <v>1</v>
      </c>
      <c r="AD32" s="37">
        <f t="shared" si="8"/>
        <v>3</v>
      </c>
      <c r="AE32" s="39">
        <f t="shared" si="9"/>
        <v>2</v>
      </c>
      <c r="AF32" s="39">
        <v>2</v>
      </c>
      <c r="AG32" s="42">
        <f t="shared" si="12"/>
        <v>0</v>
      </c>
      <c r="AH32" s="44">
        <f t="shared" si="13"/>
        <v>2</v>
      </c>
      <c r="AI32" s="9">
        <v>3</v>
      </c>
      <c r="AJ32" s="88">
        <v>4</v>
      </c>
      <c r="AK32" s="9">
        <f t="shared" si="10"/>
        <v>12</v>
      </c>
      <c r="AL32" s="96">
        <f t="shared" si="11"/>
        <v>3</v>
      </c>
    </row>
    <row r="33" spans="1:38" ht="15.75" thickBot="1" x14ac:dyDescent="0.25">
      <c r="A33" s="60">
        <v>26</v>
      </c>
      <c r="B33" s="50" t="s">
        <v>60</v>
      </c>
      <c r="C33" s="24">
        <v>5</v>
      </c>
      <c r="D33" s="25">
        <v>1</v>
      </c>
      <c r="E33" s="25">
        <v>1</v>
      </c>
      <c r="F33" s="25">
        <v>0</v>
      </c>
      <c r="G33" s="25">
        <f t="shared" si="0"/>
        <v>7</v>
      </c>
      <c r="H33" s="26">
        <v>4</v>
      </c>
      <c r="I33" s="27">
        <f t="shared" si="1"/>
        <v>4</v>
      </c>
      <c r="J33" s="24">
        <v>4448</v>
      </c>
      <c r="K33" s="25">
        <v>1950</v>
      </c>
      <c r="L33" s="28">
        <v>43.839928057553955</v>
      </c>
      <c r="M33" s="26">
        <v>4</v>
      </c>
      <c r="N33" s="27">
        <f t="shared" si="2"/>
        <v>4</v>
      </c>
      <c r="O33" s="30">
        <v>839.89</v>
      </c>
      <c r="P33" s="25">
        <v>44.2</v>
      </c>
      <c r="Q33" s="28">
        <v>5.2625939111074072</v>
      </c>
      <c r="R33" s="25">
        <v>3</v>
      </c>
      <c r="S33" s="27">
        <f t="shared" si="3"/>
        <v>3</v>
      </c>
      <c r="T33" s="24">
        <v>497</v>
      </c>
      <c r="U33" s="25">
        <v>2</v>
      </c>
      <c r="V33" s="27">
        <f t="shared" si="4"/>
        <v>2</v>
      </c>
      <c r="W33" s="33">
        <v>0.66666666666666663</v>
      </c>
      <c r="X33" s="34">
        <v>1.5082956259426846E-2</v>
      </c>
      <c r="Y33" s="25">
        <v>2</v>
      </c>
      <c r="Z33" s="27">
        <f t="shared" si="5"/>
        <v>2</v>
      </c>
      <c r="AA33" s="51">
        <f t="shared" si="6"/>
        <v>2.2999999999999998</v>
      </c>
      <c r="AB33" s="54">
        <f t="shared" si="7"/>
        <v>2</v>
      </c>
      <c r="AC33" s="64">
        <v>2</v>
      </c>
      <c r="AD33" s="37">
        <f t="shared" si="8"/>
        <v>4</v>
      </c>
      <c r="AE33" s="40">
        <f t="shared" si="9"/>
        <v>2</v>
      </c>
      <c r="AF33" s="40">
        <v>3</v>
      </c>
      <c r="AG33" s="42">
        <f t="shared" si="12"/>
        <v>-1</v>
      </c>
      <c r="AH33" s="47">
        <f t="shared" si="13"/>
        <v>2</v>
      </c>
      <c r="AI33" s="9">
        <v>3</v>
      </c>
      <c r="AJ33" s="88">
        <v>5</v>
      </c>
      <c r="AK33" s="9">
        <f t="shared" si="10"/>
        <v>15</v>
      </c>
      <c r="AL33" s="96">
        <f t="shared" si="11"/>
        <v>3</v>
      </c>
    </row>
  </sheetData>
  <sortState xmlns:xlrd2="http://schemas.microsoft.com/office/spreadsheetml/2017/richdata2" ref="A8:AL33">
    <sortCondition ref="A8:A33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2D84F6-0DB8-4CE3-8F33-4DF0A6B47130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5cecbd3a-56ed-480e-b254-4fe3d8d2e0d0"/>
    <ds:schemaRef ds:uri="221a2c11-8ef1-4d41-a3ac-fc306372ca64"/>
  </ds:schemaRefs>
</ds:datastoreItem>
</file>

<file path=customXml/itemProps2.xml><?xml version="1.0" encoding="utf-8"?>
<ds:datastoreItem xmlns:ds="http://schemas.openxmlformats.org/officeDocument/2006/customXml" ds:itemID="{C9797B49-4095-4800-93DC-223FC3D712B4}"/>
</file>

<file path=customXml/itemProps3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POWODZIE</vt:lpstr>
      <vt:lpstr>PODTOPIENIA</vt:lpstr>
      <vt:lpstr>DESZCZE NAWALNE</vt:lpstr>
      <vt:lpstr>OKRESY BEZOPADOWE</vt:lpstr>
      <vt:lpstr>SUSZE</vt:lpstr>
      <vt:lpstr>OSUWISKA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dcterms:created xsi:type="dcterms:W3CDTF">2022-06-17T11:50:53Z</dcterms:created>
  <dcterms:modified xsi:type="dcterms:W3CDTF">2023-05-19T10:35:19Z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